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70667213238ceb5/Z-GFJ/POLI/2022 - Gestión Humana/20220927 - Resolución Viáticos/"/>
    </mc:Choice>
  </mc:AlternateContent>
  <xr:revisionPtr revIDLastSave="1" documentId="11_8EBDD70100C7F1A9004A46BA1D70861BC0719C26" xr6:coauthVersionLast="47" xr6:coauthVersionMax="47" xr10:uidLastSave="{BCA2886F-B88A-4177-B793-6282B3F60894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E7" i="1"/>
  <c r="J7" i="1" l="1"/>
  <c r="I7" i="1"/>
  <c r="H7" i="1"/>
  <c r="N7" i="1"/>
  <c r="M7" i="1"/>
  <c r="L7" i="1"/>
  <c r="F24" i="1"/>
  <c r="E24" i="1"/>
  <c r="D24" i="1"/>
  <c r="M8" i="1"/>
  <c r="M9" i="1"/>
  <c r="M10" i="1"/>
  <c r="M11" i="1"/>
  <c r="M12" i="1"/>
  <c r="M13" i="1"/>
  <c r="M14" i="1"/>
  <c r="M15" i="1"/>
  <c r="M16" i="1"/>
  <c r="M17" i="1"/>
  <c r="N9" i="1"/>
  <c r="J9" i="1"/>
  <c r="I9" i="1"/>
  <c r="H9" i="1"/>
  <c r="E8" i="1"/>
  <c r="F25" i="1"/>
  <c r="F26" i="1"/>
  <c r="F27" i="1"/>
  <c r="F28" i="1"/>
  <c r="F29" i="1"/>
  <c r="F30" i="1"/>
  <c r="F31" i="1"/>
  <c r="F32" i="1"/>
  <c r="F33" i="1"/>
  <c r="F34" i="1"/>
  <c r="D25" i="1"/>
  <c r="D26" i="1"/>
  <c r="D27" i="1"/>
  <c r="D28" i="1"/>
  <c r="D29" i="1"/>
  <c r="D30" i="1"/>
  <c r="D31" i="1"/>
  <c r="D32" i="1"/>
  <c r="D33" i="1"/>
  <c r="D34" i="1"/>
  <c r="N8" i="1"/>
  <c r="N10" i="1"/>
  <c r="N11" i="1"/>
  <c r="N12" i="1"/>
  <c r="N13" i="1"/>
  <c r="N14" i="1"/>
  <c r="N15" i="1"/>
  <c r="N16" i="1"/>
  <c r="N17" i="1"/>
  <c r="L8" i="1"/>
  <c r="L9" i="1"/>
  <c r="L10" i="1"/>
  <c r="L11" i="1"/>
  <c r="L12" i="1"/>
  <c r="L13" i="1"/>
  <c r="L14" i="1"/>
  <c r="L15" i="1"/>
  <c r="L16" i="1"/>
  <c r="L17" i="1"/>
  <c r="J8" i="1"/>
  <c r="J10" i="1"/>
  <c r="J11" i="1"/>
  <c r="J12" i="1"/>
  <c r="J13" i="1"/>
  <c r="J14" i="1"/>
  <c r="J15" i="1"/>
  <c r="J16" i="1"/>
  <c r="J17" i="1"/>
  <c r="H8" i="1"/>
  <c r="H10" i="1"/>
  <c r="H11" i="1"/>
  <c r="H12" i="1"/>
  <c r="H13" i="1"/>
  <c r="H14" i="1"/>
  <c r="H15" i="1"/>
  <c r="H16" i="1"/>
  <c r="H17" i="1"/>
  <c r="F8" i="1"/>
  <c r="F9" i="1"/>
  <c r="F10" i="1"/>
  <c r="F11" i="1"/>
  <c r="F12" i="1"/>
  <c r="F13" i="1"/>
  <c r="F14" i="1"/>
  <c r="F15" i="1"/>
  <c r="F16" i="1"/>
  <c r="F17" i="1"/>
  <c r="D8" i="1"/>
  <c r="D9" i="1"/>
  <c r="D10" i="1"/>
  <c r="D11" i="1"/>
  <c r="D12" i="1"/>
  <c r="D13" i="1"/>
  <c r="D14" i="1"/>
  <c r="D15" i="1"/>
  <c r="D16" i="1"/>
  <c r="D17" i="1"/>
  <c r="E9" i="1"/>
  <c r="E10" i="1"/>
  <c r="E11" i="1"/>
  <c r="E12" i="1"/>
  <c r="E13" i="1"/>
  <c r="E14" i="1"/>
  <c r="E15" i="1"/>
  <c r="E16" i="1"/>
  <c r="E17" i="1"/>
  <c r="E25" i="1"/>
  <c r="E26" i="1"/>
  <c r="E27" i="1"/>
  <c r="E28" i="1"/>
  <c r="E29" i="1"/>
  <c r="E30" i="1"/>
  <c r="E31" i="1"/>
  <c r="E32" i="1"/>
  <c r="E33" i="1"/>
  <c r="E34" i="1"/>
  <c r="I8" i="1"/>
  <c r="I10" i="1"/>
  <c r="I11" i="1"/>
  <c r="I12" i="1"/>
  <c r="I13" i="1"/>
  <c r="I14" i="1"/>
  <c r="I15" i="1"/>
  <c r="I16" i="1"/>
  <c r="I17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<sst xmlns="http://schemas.openxmlformats.org/spreadsheetml/2006/main" count="98" uniqueCount="54">
  <si>
    <t xml:space="preserve">BASE DE LIQUIDACION  DADA EN RANGOS SALARIAL </t>
  </si>
  <si>
    <t>HASTA</t>
  </si>
  <si>
    <t xml:space="preserve">EN ADELANTE </t>
  </si>
  <si>
    <t>100%</t>
  </si>
  <si>
    <t>50%</t>
  </si>
  <si>
    <t xml:space="preserve">VIATICOS FUERA DEL DEPARTAMENTO  Y DENTRO DEL TERRITORIO  NACIONAL </t>
  </si>
  <si>
    <t>BASE DE LIQUIDACION DADA EN RANGOS SALARIALES</t>
  </si>
  <si>
    <t>DIAS PERNOCTADOS</t>
  </si>
  <si>
    <t xml:space="preserve">CON PERNOCTA SIN GASTOS DE ALOJAMIENTO </t>
  </si>
  <si>
    <t>DIAS NO PERNOCTADOS O REGRESO</t>
  </si>
  <si>
    <t xml:space="preserve">CON PERNOCTA SIN GASTOS DE ALIMENTACIÓN </t>
  </si>
  <si>
    <t xml:space="preserve">TARIFA POR DÍA  EN PESOS DEFINIDA PARA EL MUNICIPIOS DE URABA, BAJO CAUCA , NORDESTE Y MAGDALENA MEDIO </t>
  </si>
  <si>
    <t xml:space="preserve">TARIFA POR DÍA  EN PESOS DEFINIDA PARA EL MUNICIPIOS SITUADOS  A MENOS DE 60 KMS  DE LA SEDE DE TRABAJO </t>
  </si>
  <si>
    <t xml:space="preserve">TARIFA GENERAL POR DIA EN PESOS </t>
  </si>
  <si>
    <t>COMISIONES DE SERVICIO EN EL EXTERIOR</t>
  </si>
  <si>
    <t xml:space="preserve">DESDE </t>
  </si>
  <si>
    <t xml:space="preserve">HASTA </t>
  </si>
  <si>
    <t>VIÁTICOS DIARIOS EN DÓLARES ESTADOUNIDENSES</t>
  </si>
  <si>
    <t>CENTRO AMÉRICA, EL CARIBE Y SURAMÉRICA EXCEPTO BRASIL, CHILE ARGENTINA Y PUERTO RICO</t>
  </si>
  <si>
    <t>EUROPA, ASIA, OCEANÍA, MÉXICO Y ARGENTINA</t>
  </si>
  <si>
    <t>DESDE</t>
  </si>
  <si>
    <t>HASTA 80</t>
  </si>
  <si>
    <t>HASTA 100</t>
  </si>
  <si>
    <t>HASTA 140</t>
  </si>
  <si>
    <t>HASTA 110</t>
  </si>
  <si>
    <t>HASTA 150</t>
  </si>
  <si>
    <t>HASTA 220</t>
  </si>
  <si>
    <t>HASTA 200</t>
  </si>
  <si>
    <t>HASTA 300</t>
  </si>
  <si>
    <t>HASTA 210</t>
  </si>
  <si>
    <t>HASTA 320</t>
  </si>
  <si>
    <t>HASTA 160</t>
  </si>
  <si>
    <t>HASTA 240</t>
  </si>
  <si>
    <t>HASTA 350</t>
  </si>
  <si>
    <t>HASTA 170</t>
  </si>
  <si>
    <t>HASTA 250</t>
  </si>
  <si>
    <t>HASTA 360</t>
  </si>
  <si>
    <t>HASTA 180</t>
  </si>
  <si>
    <t>HASTA 260</t>
  </si>
  <si>
    <t>HASTA 370</t>
  </si>
  <si>
    <t>HASTA 265</t>
  </si>
  <si>
    <t>HASTA 380</t>
  </si>
  <si>
    <t>HASTA 270</t>
  </si>
  <si>
    <t>HASTA 315</t>
  </si>
  <si>
    <t>HASTA 445</t>
  </si>
  <si>
    <t>HASTA 390</t>
  </si>
  <si>
    <t>HASTA 510</t>
  </si>
  <si>
    <t>EN ADELANTE</t>
  </si>
  <si>
    <t>HASTA 440</t>
  </si>
  <si>
    <t>HASTA 500</t>
  </si>
  <si>
    <t>HASTA 640</t>
  </si>
  <si>
    <r>
      <rPr>
        <b/>
        <sz val="9.5"/>
        <rFont val="Calibri"/>
        <family val="2"/>
        <scheme val="minor"/>
      </rPr>
      <t>ESTADOS UNIDOS, CANADÁ, CHILE, BRASIL, ÁFRICA Y
PUERTO RICO</t>
    </r>
  </si>
  <si>
    <t>BASE DE LIQUIDACION  DADA EN RANGOS SALARIAL</t>
  </si>
  <si>
    <t>TABLA DE VIATICOS RESOLUCIÓN  202205000620 DEL 23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</si>
</sst>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$&quot;\ #,##0"/>
    <numFmt numFmtId="166" formatCode="\$\ 0"/>
    <numFmt numFmtId="167" formatCode="\$#,##0"/>
    <numFmt numFmtId="168" formatCode="\$\ 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Times New Roman"/>
      <charset val="204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11"/>
      <name val="Calibri"/>
      <family val="2"/>
      <scheme val="minor"/>
    </font>
    <font>
      <sz val="9.5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165" fontId="3" fillId="0" borderId="1" xfId="0" applyNumberFormat="1" applyFont="1" applyBorder="1"/>
    <xf numFmtId="165" fontId="6" fillId="0" borderId="1" xfId="1" applyNumberFormat="1" applyFont="1" applyBorder="1"/>
    <xf numFmtId="3" fontId="3" fillId="0" borderId="0" xfId="0" applyNumberFormat="1" applyFont="1"/>
    <xf numFmtId="165" fontId="3" fillId="0" borderId="0" xfId="0" applyNumberFormat="1" applyFont="1" applyProtection="1">
      <protection locked="0"/>
    </xf>
    <xf numFmtId="165" fontId="3" fillId="0" borderId="2" xfId="0" applyNumberFormat="1" applyFont="1" applyBorder="1"/>
    <xf numFmtId="0" fontId="4" fillId="2" borderId="1" xfId="0" quotePrefix="1" applyFont="1" applyFill="1" applyBorder="1" applyAlignment="1">
      <alignment horizontal="center" vertical="center" wrapText="1"/>
    </xf>
    <xf numFmtId="9" fontId="4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3" fontId="3" fillId="0" borderId="2" xfId="0" applyNumberFormat="1" applyFont="1" applyBorder="1"/>
    <xf numFmtId="165" fontId="6" fillId="0" borderId="2" xfId="1" applyNumberFormat="1" applyFont="1" applyBorder="1"/>
    <xf numFmtId="165" fontId="3" fillId="0" borderId="0" xfId="0" applyNumberFormat="1" applyFont="1"/>
    <xf numFmtId="3" fontId="3" fillId="0" borderId="0" xfId="0" applyNumberFormat="1" applyFont="1" applyAlignment="1">
      <alignment horizontal="center"/>
    </xf>
    <xf numFmtId="165" fontId="6" fillId="0" borderId="0" xfId="1" applyNumberFormat="1" applyFont="1" applyBorder="1"/>
    <xf numFmtId="0" fontId="4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167" fontId="11" fillId="0" borderId="5" xfId="2" applyNumberFormat="1" applyFont="1" applyBorder="1" applyAlignment="1">
      <alignment horizontal="center" vertical="top" shrinkToFit="1"/>
    </xf>
    <xf numFmtId="0" fontId="9" fillId="0" borderId="5" xfId="2" applyFont="1" applyBorder="1" applyAlignment="1">
      <alignment horizontal="left" vertical="top" wrapText="1" indent="1"/>
    </xf>
    <xf numFmtId="168" fontId="11" fillId="0" borderId="5" xfId="2" applyNumberFormat="1" applyFont="1" applyBorder="1" applyAlignment="1">
      <alignment horizontal="center" vertical="top" shrinkToFit="1"/>
    </xf>
    <xf numFmtId="165" fontId="3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center"/>
    </xf>
    <xf numFmtId="165" fontId="6" fillId="3" borderId="1" xfId="1" applyNumberFormat="1" applyFont="1" applyFill="1" applyBorder="1"/>
    <xf numFmtId="165" fontId="3" fillId="3" borderId="2" xfId="0" applyNumberFormat="1" applyFont="1" applyFill="1" applyBorder="1"/>
    <xf numFmtId="0" fontId="3" fillId="3" borderId="0" xfId="0" applyFont="1" applyFill="1" applyProtection="1">
      <protection locked="0"/>
    </xf>
    <xf numFmtId="0" fontId="3" fillId="3" borderId="0" xfId="0" applyFont="1" applyFill="1"/>
    <xf numFmtId="165" fontId="3" fillId="3" borderId="0" xfId="0" applyNumberFormat="1" applyFont="1" applyFill="1" applyProtection="1"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8" fontId="11" fillId="0" borderId="6" xfId="2" applyNumberFormat="1" applyFont="1" applyBorder="1" applyAlignment="1">
      <alignment horizontal="center" vertical="top" shrinkToFit="1"/>
    </xf>
    <xf numFmtId="168" fontId="11" fillId="0" borderId="8" xfId="2" applyNumberFormat="1" applyFont="1" applyBorder="1" applyAlignment="1">
      <alignment horizontal="center" vertical="top" shrinkToFit="1"/>
    </xf>
    <xf numFmtId="167" fontId="11" fillId="0" borderId="6" xfId="2" applyNumberFormat="1" applyFont="1" applyBorder="1" applyAlignment="1">
      <alignment horizontal="center" vertical="top" shrinkToFit="1"/>
    </xf>
    <xf numFmtId="167" fontId="11" fillId="0" borderId="8" xfId="2" applyNumberFormat="1" applyFont="1" applyBorder="1" applyAlignment="1">
      <alignment horizontal="center" vertical="top" shrinkToFit="1"/>
    </xf>
    <xf numFmtId="0" fontId="9" fillId="0" borderId="6" xfId="2" applyFont="1" applyBorder="1" applyAlignment="1">
      <alignment horizontal="left" vertical="top" wrapText="1" indent="3"/>
    </xf>
    <xf numFmtId="0" fontId="9" fillId="0" borderId="8" xfId="2" applyFont="1" applyBorder="1" applyAlignment="1">
      <alignment horizontal="left" vertical="top" wrapText="1" indent="3"/>
    </xf>
    <xf numFmtId="0" fontId="8" fillId="0" borderId="6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left" vertical="center" wrapText="1" indent="8"/>
    </xf>
    <xf numFmtId="0" fontId="8" fillId="0" borderId="10" xfId="2" applyFont="1" applyBorder="1" applyAlignment="1">
      <alignment horizontal="left" vertical="center" wrapText="1" indent="8"/>
    </xf>
    <xf numFmtId="0" fontId="8" fillId="0" borderId="11" xfId="2" applyFont="1" applyBorder="1" applyAlignment="1">
      <alignment horizontal="left" vertical="center" wrapText="1" indent="8"/>
    </xf>
    <xf numFmtId="0" fontId="8" fillId="0" borderId="12" xfId="2" applyFont="1" applyBorder="1" applyAlignment="1">
      <alignment horizontal="left" vertical="center" wrapText="1" indent="8"/>
    </xf>
    <xf numFmtId="0" fontId="8" fillId="0" borderId="4" xfId="2" applyFont="1" applyBorder="1" applyAlignment="1">
      <alignment horizontal="left" vertical="center" wrapText="1" indent="8"/>
    </xf>
    <xf numFmtId="0" fontId="8" fillId="0" borderId="13" xfId="2" applyFont="1" applyBorder="1" applyAlignment="1">
      <alignment horizontal="left" vertical="center" wrapText="1" indent="8"/>
    </xf>
    <xf numFmtId="0" fontId="8" fillId="0" borderId="6" xfId="2" applyFont="1" applyBorder="1" applyAlignment="1">
      <alignment horizontal="left" vertical="top" wrapText="1" indent="6"/>
    </xf>
    <xf numFmtId="0" fontId="8" fillId="0" borderId="7" xfId="2" applyFont="1" applyBorder="1" applyAlignment="1">
      <alignment horizontal="left" vertical="top" wrapText="1" indent="6"/>
    </xf>
    <xf numFmtId="0" fontId="8" fillId="0" borderId="8" xfId="2" applyFont="1" applyBorder="1" applyAlignment="1">
      <alignment horizontal="left" vertical="top" wrapText="1" indent="6"/>
    </xf>
    <xf numFmtId="166" fontId="11" fillId="0" borderId="6" xfId="2" applyNumberFormat="1" applyFont="1" applyBorder="1" applyAlignment="1">
      <alignment horizontal="center" vertical="top" shrinkToFit="1"/>
    </xf>
    <xf numFmtId="166" fontId="11" fillId="0" borderId="8" xfId="2" applyNumberFormat="1" applyFont="1" applyBorder="1" applyAlignment="1">
      <alignment horizontal="center" vertical="top" shrinkToFi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52"/>
  <sheetViews>
    <sheetView showGridLines="0" tabSelected="1" zoomScaleNormal="100" workbookViewId="0">
      <selection activeCell="D38" sqref="D38"/>
    </sheetView>
  </sheetViews>
  <sheetFormatPr baseColWidth="10" defaultRowHeight="12.75" x14ac:dyDescent="0.2"/>
  <cols>
    <col min="1" max="1" width="11.5703125" style="5" bestFit="1" customWidth="1"/>
    <col min="2" max="2" width="19.42578125" style="5" customWidth="1"/>
    <col min="3" max="3" width="12.42578125" style="5" customWidth="1"/>
    <col min="4" max="4" width="14.140625" style="5" customWidth="1"/>
    <col min="5" max="5" width="12.140625" style="5" customWidth="1"/>
    <col min="6" max="6" width="21.28515625" style="5" customWidth="1"/>
    <col min="7" max="7" width="16.28515625" style="1" customWidth="1"/>
    <col min="8" max="9" width="13.42578125" style="1" customWidth="1"/>
    <col min="10" max="10" width="14.42578125" style="1" customWidth="1"/>
    <col min="11" max="13" width="14.140625" style="1" customWidth="1"/>
    <col min="14" max="14" width="13.7109375" style="1" customWidth="1"/>
    <col min="15" max="16384" width="11.42578125" style="1"/>
  </cols>
  <sheetData>
    <row r="2" spans="1:30" x14ac:dyDescent="0.2">
      <c r="A2" s="39" t="s">
        <v>53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4" spans="1:30" ht="99" customHeight="1" x14ac:dyDescent="0.2">
      <c r="A4" s="33" t="s">
        <v>6</v>
      </c>
      <c r="B4" s="34"/>
      <c r="C4" s="40" t="s">
        <v>13</v>
      </c>
      <c r="D4" s="40"/>
      <c r="E4" s="40"/>
      <c r="F4" s="40"/>
      <c r="G4" s="40" t="s">
        <v>11</v>
      </c>
      <c r="H4" s="40"/>
      <c r="I4" s="40"/>
      <c r="J4" s="40"/>
      <c r="K4" s="40" t="s">
        <v>12</v>
      </c>
      <c r="L4" s="40"/>
      <c r="M4" s="40"/>
      <c r="N4" s="4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">
      <c r="A5" s="35"/>
      <c r="B5" s="36"/>
      <c r="C5" s="8" t="s">
        <v>3</v>
      </c>
      <c r="D5" s="9">
        <v>0.3</v>
      </c>
      <c r="E5" s="8" t="s">
        <v>4</v>
      </c>
      <c r="F5" s="9">
        <v>0.7</v>
      </c>
      <c r="G5" s="8" t="s">
        <v>3</v>
      </c>
      <c r="H5" s="9">
        <v>0.3</v>
      </c>
      <c r="I5" s="8" t="s">
        <v>4</v>
      </c>
      <c r="J5" s="9">
        <v>0.7</v>
      </c>
      <c r="K5" s="8" t="s">
        <v>3</v>
      </c>
      <c r="L5" s="9">
        <v>0.3</v>
      </c>
      <c r="M5" s="8" t="s">
        <v>4</v>
      </c>
      <c r="N5" s="9">
        <v>0.7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38.25" x14ac:dyDescent="0.2">
      <c r="A6" s="17" t="s">
        <v>15</v>
      </c>
      <c r="B6" s="17" t="s">
        <v>16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7</v>
      </c>
      <c r="L6" s="10" t="s">
        <v>8</v>
      </c>
      <c r="M6" s="10" t="s">
        <v>9</v>
      </c>
      <c r="N6" s="10" t="s">
        <v>10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">
      <c r="A7" s="11">
        <v>0</v>
      </c>
      <c r="B7" s="7">
        <v>1317596</v>
      </c>
      <c r="C7" s="12">
        <v>83300</v>
      </c>
      <c r="D7" s="12">
        <f>+C7*30%</f>
        <v>24990</v>
      </c>
      <c r="E7" s="12">
        <f>+C7/2</f>
        <v>41650</v>
      </c>
      <c r="F7" s="12">
        <f>+C7*70%</f>
        <v>58309.999999999993</v>
      </c>
      <c r="G7" s="12">
        <v>107100</v>
      </c>
      <c r="H7" s="12">
        <f>+G7*30%</f>
        <v>32130</v>
      </c>
      <c r="I7" s="12">
        <f>G7/2</f>
        <v>53550</v>
      </c>
      <c r="J7" s="12">
        <f>+G7*70%</f>
        <v>74970</v>
      </c>
      <c r="K7" s="12">
        <v>71400</v>
      </c>
      <c r="L7" s="12">
        <f>+K7*30%</f>
        <v>21420</v>
      </c>
      <c r="M7" s="7">
        <f>+K7/2</f>
        <v>35700</v>
      </c>
      <c r="N7" s="7">
        <f>+K7*70%</f>
        <v>49980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x14ac:dyDescent="0.2">
      <c r="A8" s="3">
        <f t="shared" ref="A8:A17" si="0">+B7+1</f>
        <v>1317597</v>
      </c>
      <c r="B8" s="3">
        <v>2070476</v>
      </c>
      <c r="C8" s="4">
        <v>114100</v>
      </c>
      <c r="D8" s="4">
        <f t="shared" ref="D8:D17" si="1">+C8*30%</f>
        <v>34230</v>
      </c>
      <c r="E8" s="4">
        <f>+C8/2</f>
        <v>57050</v>
      </c>
      <c r="F8" s="4">
        <f t="shared" ref="F8:F17" si="2">+C8*70%</f>
        <v>79870</v>
      </c>
      <c r="G8" s="4">
        <v>146700</v>
      </c>
      <c r="H8" s="4">
        <f t="shared" ref="H8:H17" si="3">+G8*30%</f>
        <v>44010</v>
      </c>
      <c r="I8" s="4">
        <f t="shared" ref="I8:I17" si="4">G8/2</f>
        <v>73350</v>
      </c>
      <c r="J8" s="4">
        <f t="shared" ref="J8:J17" si="5">+G8*70%</f>
        <v>102690</v>
      </c>
      <c r="K8" s="4">
        <v>97800</v>
      </c>
      <c r="L8" s="4">
        <f t="shared" ref="L8:L17" si="6">+K8*30%</f>
        <v>29340</v>
      </c>
      <c r="M8" s="7">
        <f t="shared" ref="M8:M17" si="7">+K8/2</f>
        <v>48900</v>
      </c>
      <c r="N8" s="3">
        <f t="shared" ref="N8:N17" si="8">+K8*70%</f>
        <v>68460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2">
      <c r="A9" s="3">
        <f t="shared" si="0"/>
        <v>2070477</v>
      </c>
      <c r="B9" s="3">
        <v>2764819</v>
      </c>
      <c r="C9" s="4">
        <v>138600</v>
      </c>
      <c r="D9" s="4">
        <f t="shared" si="1"/>
        <v>41580</v>
      </c>
      <c r="E9" s="4">
        <f t="shared" ref="E9:E17" si="9">+C9/2</f>
        <v>69300</v>
      </c>
      <c r="F9" s="4">
        <f t="shared" si="2"/>
        <v>97020</v>
      </c>
      <c r="G9" s="4">
        <v>178200</v>
      </c>
      <c r="H9" s="4">
        <f>+G9*30%</f>
        <v>53460</v>
      </c>
      <c r="I9" s="4">
        <f>G9/2</f>
        <v>89100</v>
      </c>
      <c r="J9" s="4">
        <f>+G9*70%</f>
        <v>124739.99999999999</v>
      </c>
      <c r="K9" s="4">
        <v>118800</v>
      </c>
      <c r="L9" s="4">
        <f t="shared" si="6"/>
        <v>35640</v>
      </c>
      <c r="M9" s="7">
        <f t="shared" si="7"/>
        <v>59400</v>
      </c>
      <c r="N9" s="3">
        <f>+K9*70%</f>
        <v>83160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x14ac:dyDescent="0.2">
      <c r="A10" s="3">
        <f t="shared" si="0"/>
        <v>2764820</v>
      </c>
      <c r="B10" s="3">
        <v>3506799</v>
      </c>
      <c r="C10" s="4">
        <v>161000</v>
      </c>
      <c r="D10" s="4">
        <f t="shared" si="1"/>
        <v>48300</v>
      </c>
      <c r="E10" s="4">
        <f t="shared" si="9"/>
        <v>80500</v>
      </c>
      <c r="F10" s="4">
        <f t="shared" si="2"/>
        <v>112700</v>
      </c>
      <c r="G10" s="4">
        <v>207000</v>
      </c>
      <c r="H10" s="4">
        <f t="shared" si="3"/>
        <v>62100</v>
      </c>
      <c r="I10" s="4">
        <f t="shared" si="4"/>
        <v>103500</v>
      </c>
      <c r="J10" s="4">
        <f t="shared" si="5"/>
        <v>144900</v>
      </c>
      <c r="K10" s="4">
        <v>138000</v>
      </c>
      <c r="L10" s="4">
        <f t="shared" si="6"/>
        <v>41400</v>
      </c>
      <c r="M10" s="7">
        <f t="shared" si="7"/>
        <v>69000</v>
      </c>
      <c r="N10" s="3">
        <f t="shared" si="8"/>
        <v>96600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2">
      <c r="A11" s="3">
        <f t="shared" si="0"/>
        <v>3506800</v>
      </c>
      <c r="B11" s="3">
        <v>4235186</v>
      </c>
      <c r="C11" s="4">
        <v>184800</v>
      </c>
      <c r="D11" s="4">
        <f t="shared" si="1"/>
        <v>55440</v>
      </c>
      <c r="E11" s="4">
        <f t="shared" si="9"/>
        <v>92400</v>
      </c>
      <c r="F11" s="4">
        <f t="shared" si="2"/>
        <v>129359.99999999999</v>
      </c>
      <c r="G11" s="4">
        <v>237600</v>
      </c>
      <c r="H11" s="4">
        <f t="shared" si="3"/>
        <v>71280</v>
      </c>
      <c r="I11" s="4">
        <f t="shared" si="4"/>
        <v>118800</v>
      </c>
      <c r="J11" s="4">
        <f t="shared" si="5"/>
        <v>166320</v>
      </c>
      <c r="K11" s="4">
        <v>158400</v>
      </c>
      <c r="L11" s="4">
        <f t="shared" si="6"/>
        <v>47520</v>
      </c>
      <c r="M11" s="7">
        <f t="shared" si="7"/>
        <v>79200</v>
      </c>
      <c r="N11" s="3">
        <f t="shared" si="8"/>
        <v>110880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">
      <c r="A12" s="3">
        <f t="shared" si="0"/>
        <v>4235187</v>
      </c>
      <c r="B12" s="3">
        <v>6387301</v>
      </c>
      <c r="C12" s="4">
        <v>208600</v>
      </c>
      <c r="D12" s="4">
        <f t="shared" si="1"/>
        <v>62580</v>
      </c>
      <c r="E12" s="4">
        <f t="shared" si="9"/>
        <v>104300</v>
      </c>
      <c r="F12" s="4">
        <f t="shared" si="2"/>
        <v>146020</v>
      </c>
      <c r="G12" s="4">
        <v>268200</v>
      </c>
      <c r="H12" s="4">
        <f t="shared" si="3"/>
        <v>80460</v>
      </c>
      <c r="I12" s="4">
        <f t="shared" si="4"/>
        <v>134100</v>
      </c>
      <c r="J12" s="4">
        <f t="shared" si="5"/>
        <v>187740</v>
      </c>
      <c r="K12" s="4">
        <v>178800</v>
      </c>
      <c r="L12" s="4">
        <f t="shared" si="6"/>
        <v>53640</v>
      </c>
      <c r="M12" s="7">
        <f t="shared" si="7"/>
        <v>89400</v>
      </c>
      <c r="N12" s="3">
        <f t="shared" si="8"/>
        <v>125159.99999999999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2">
      <c r="A13" s="3">
        <f t="shared" si="0"/>
        <v>6387302</v>
      </c>
      <c r="B13" s="3">
        <v>8927247</v>
      </c>
      <c r="C13" s="4">
        <v>254100</v>
      </c>
      <c r="D13" s="4">
        <f t="shared" si="1"/>
        <v>76230</v>
      </c>
      <c r="E13" s="4">
        <f t="shared" si="9"/>
        <v>127050</v>
      </c>
      <c r="F13" s="4">
        <f t="shared" si="2"/>
        <v>177870</v>
      </c>
      <c r="G13" s="4">
        <v>326700</v>
      </c>
      <c r="H13" s="4">
        <f t="shared" si="3"/>
        <v>98010</v>
      </c>
      <c r="I13" s="4">
        <f t="shared" si="4"/>
        <v>163350</v>
      </c>
      <c r="J13" s="4">
        <f t="shared" si="5"/>
        <v>228690</v>
      </c>
      <c r="K13" s="4">
        <v>217800</v>
      </c>
      <c r="L13" s="4">
        <f t="shared" si="6"/>
        <v>65340</v>
      </c>
      <c r="M13" s="7">
        <f t="shared" si="7"/>
        <v>108900</v>
      </c>
      <c r="N13" s="3">
        <f t="shared" si="8"/>
        <v>152460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2">
      <c r="A14" s="3">
        <f t="shared" si="0"/>
        <v>8927248</v>
      </c>
      <c r="B14" s="3">
        <v>10599866</v>
      </c>
      <c r="C14" s="4">
        <v>317850</v>
      </c>
      <c r="D14" s="4">
        <f t="shared" si="1"/>
        <v>95355</v>
      </c>
      <c r="E14" s="4">
        <f t="shared" si="9"/>
        <v>158925</v>
      </c>
      <c r="F14" s="4">
        <f t="shared" si="2"/>
        <v>222495</v>
      </c>
      <c r="G14" s="4">
        <v>440100</v>
      </c>
      <c r="H14" s="4">
        <f t="shared" si="3"/>
        <v>132030</v>
      </c>
      <c r="I14" s="4">
        <f t="shared" si="4"/>
        <v>220050</v>
      </c>
      <c r="J14" s="4">
        <f t="shared" si="5"/>
        <v>308070</v>
      </c>
      <c r="K14" s="4">
        <v>268950</v>
      </c>
      <c r="L14" s="4">
        <f t="shared" si="6"/>
        <v>80685</v>
      </c>
      <c r="M14" s="7">
        <f t="shared" si="7"/>
        <v>134475</v>
      </c>
      <c r="N14" s="3">
        <f t="shared" si="8"/>
        <v>188265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2">
      <c r="A15" s="3">
        <f t="shared" si="0"/>
        <v>10599867</v>
      </c>
      <c r="B15" s="3">
        <v>13048829</v>
      </c>
      <c r="C15" s="4">
        <v>413400</v>
      </c>
      <c r="D15" s="4">
        <f t="shared" si="1"/>
        <v>124020</v>
      </c>
      <c r="E15" s="4">
        <f t="shared" si="9"/>
        <v>206700</v>
      </c>
      <c r="F15" s="4">
        <f t="shared" si="2"/>
        <v>289380</v>
      </c>
      <c r="G15" s="4">
        <v>572400</v>
      </c>
      <c r="H15" s="4">
        <f t="shared" si="3"/>
        <v>171720</v>
      </c>
      <c r="I15" s="4">
        <f t="shared" si="4"/>
        <v>286200</v>
      </c>
      <c r="J15" s="4">
        <f t="shared" si="5"/>
        <v>400680</v>
      </c>
      <c r="K15" s="4">
        <v>349800</v>
      </c>
      <c r="L15" s="4">
        <f t="shared" si="6"/>
        <v>104940</v>
      </c>
      <c r="M15" s="7">
        <f t="shared" si="7"/>
        <v>174900</v>
      </c>
      <c r="N15" s="3">
        <f t="shared" si="8"/>
        <v>244859.99999999997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x14ac:dyDescent="0.2">
      <c r="A16" s="3">
        <f t="shared" si="0"/>
        <v>13048830</v>
      </c>
      <c r="B16" s="3">
        <v>15778536</v>
      </c>
      <c r="C16" s="4">
        <v>500500</v>
      </c>
      <c r="D16" s="4">
        <f t="shared" si="1"/>
        <v>150150</v>
      </c>
      <c r="E16" s="4">
        <f t="shared" si="9"/>
        <v>250250</v>
      </c>
      <c r="F16" s="4">
        <f t="shared" si="2"/>
        <v>350350</v>
      </c>
      <c r="G16" s="4">
        <v>693000</v>
      </c>
      <c r="H16" s="4">
        <f t="shared" si="3"/>
        <v>207900</v>
      </c>
      <c r="I16" s="4">
        <f t="shared" si="4"/>
        <v>346500</v>
      </c>
      <c r="J16" s="4">
        <f t="shared" si="5"/>
        <v>485099.99999999994</v>
      </c>
      <c r="K16" s="4">
        <v>423500</v>
      </c>
      <c r="L16" s="4">
        <f t="shared" si="6"/>
        <v>127050</v>
      </c>
      <c r="M16" s="7">
        <f t="shared" si="7"/>
        <v>211750</v>
      </c>
      <c r="N16" s="3">
        <f t="shared" si="8"/>
        <v>296450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s="30" customFormat="1" x14ac:dyDescent="0.2">
      <c r="A17" s="25">
        <f t="shared" si="0"/>
        <v>15778537</v>
      </c>
      <c r="B17" s="26" t="s">
        <v>2</v>
      </c>
      <c r="C17" s="27">
        <v>588900</v>
      </c>
      <c r="D17" s="27">
        <f t="shared" si="1"/>
        <v>176670</v>
      </c>
      <c r="E17" s="27">
        <f t="shared" si="9"/>
        <v>294450</v>
      </c>
      <c r="F17" s="27">
        <f t="shared" si="2"/>
        <v>412230</v>
      </c>
      <c r="G17" s="27">
        <v>815400</v>
      </c>
      <c r="H17" s="27">
        <f t="shared" si="3"/>
        <v>244620</v>
      </c>
      <c r="I17" s="27">
        <f t="shared" si="4"/>
        <v>407700</v>
      </c>
      <c r="J17" s="27">
        <f t="shared" si="5"/>
        <v>570780</v>
      </c>
      <c r="K17" s="27">
        <v>498300</v>
      </c>
      <c r="L17" s="27">
        <f t="shared" si="6"/>
        <v>149490</v>
      </c>
      <c r="M17" s="28">
        <f t="shared" si="7"/>
        <v>249150</v>
      </c>
      <c r="N17" s="25">
        <f t="shared" si="8"/>
        <v>348810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x14ac:dyDescent="0.2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3"/>
      <c r="N18" s="1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"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6.5" customHeight="1" x14ac:dyDescent="0.2">
      <c r="A20" s="41" t="s">
        <v>5</v>
      </c>
      <c r="B20" s="41"/>
      <c r="C20" s="41"/>
      <c r="D20" s="41"/>
      <c r="E20" s="41"/>
      <c r="F20" s="41"/>
      <c r="G20" s="2"/>
      <c r="H20" s="2"/>
      <c r="I20" s="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">
      <c r="A21" s="16"/>
      <c r="B21" s="16"/>
      <c r="C21" s="16"/>
      <c r="D21" s="16"/>
      <c r="E21" s="16"/>
      <c r="F21" s="16"/>
      <c r="G21" s="2"/>
      <c r="H21" s="2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36.75" customHeight="1" x14ac:dyDescent="0.2">
      <c r="A22" s="37" t="s">
        <v>0</v>
      </c>
      <c r="B22" s="38"/>
      <c r="C22" s="8" t="s">
        <v>3</v>
      </c>
      <c r="D22" s="9">
        <v>0.3</v>
      </c>
      <c r="E22" s="8" t="s">
        <v>4</v>
      </c>
      <c r="F22" s="9">
        <v>0.7</v>
      </c>
      <c r="G22" s="6"/>
      <c r="H22" s="6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8.25" x14ac:dyDescent="0.2">
      <c r="A23" s="17" t="s">
        <v>15</v>
      </c>
      <c r="B23" s="17" t="s">
        <v>16</v>
      </c>
      <c r="C23" s="10" t="s">
        <v>7</v>
      </c>
      <c r="D23" s="10" t="s">
        <v>8</v>
      </c>
      <c r="E23" s="10" t="s">
        <v>9</v>
      </c>
      <c r="F23" s="10" t="s">
        <v>10</v>
      </c>
      <c r="G23" s="6"/>
      <c r="H23" s="32"/>
      <c r="I23" s="32"/>
      <c r="J23" s="32"/>
      <c r="K23" s="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">
      <c r="A24" s="11">
        <v>0</v>
      </c>
      <c r="B24" s="7">
        <v>1317596</v>
      </c>
      <c r="C24" s="7">
        <v>119000</v>
      </c>
      <c r="D24" s="7">
        <f>+C24*30%</f>
        <v>35700</v>
      </c>
      <c r="E24" s="7">
        <f>+C24/2</f>
        <v>59500</v>
      </c>
      <c r="F24" s="7">
        <f>+C24*70%</f>
        <v>83300</v>
      </c>
      <c r="G24" s="2"/>
      <c r="H24" s="6"/>
      <c r="I24" s="6"/>
      <c r="J24" s="6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">
      <c r="A25" s="3">
        <v>1317597</v>
      </c>
      <c r="B25" s="3">
        <v>2070476</v>
      </c>
      <c r="C25" s="3">
        <v>163000</v>
      </c>
      <c r="D25" s="3">
        <f t="shared" ref="D25:D34" si="10">+C25*30%</f>
        <v>48900</v>
      </c>
      <c r="E25" s="3">
        <f t="shared" ref="E25:E34" si="11">+C25/2</f>
        <v>81500</v>
      </c>
      <c r="F25" s="3">
        <f t="shared" ref="F25:F34" si="12">+C25*70%</f>
        <v>114100</v>
      </c>
      <c r="G25" s="2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">
      <c r="A26" s="3">
        <v>2070477</v>
      </c>
      <c r="B26" s="3">
        <v>2764819</v>
      </c>
      <c r="C26" s="3">
        <v>198000</v>
      </c>
      <c r="D26" s="3">
        <f t="shared" si="10"/>
        <v>59400</v>
      </c>
      <c r="E26" s="3">
        <f t="shared" si="11"/>
        <v>99000</v>
      </c>
      <c r="F26" s="3">
        <f t="shared" si="12"/>
        <v>138600</v>
      </c>
      <c r="G26" s="2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">
      <c r="A27" s="3">
        <v>2764820</v>
      </c>
      <c r="B27" s="3">
        <v>3506799</v>
      </c>
      <c r="C27" s="3">
        <v>230000</v>
      </c>
      <c r="D27" s="3">
        <f t="shared" si="10"/>
        <v>69000</v>
      </c>
      <c r="E27" s="3">
        <f t="shared" si="11"/>
        <v>115000</v>
      </c>
      <c r="F27" s="3">
        <f t="shared" si="12"/>
        <v>161000</v>
      </c>
      <c r="G27" s="2"/>
      <c r="H27" s="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">
      <c r="A28" s="3">
        <v>3506800</v>
      </c>
      <c r="B28" s="3">
        <v>4235186</v>
      </c>
      <c r="C28" s="3">
        <v>264000</v>
      </c>
      <c r="D28" s="3">
        <f t="shared" si="10"/>
        <v>79200</v>
      </c>
      <c r="E28" s="3">
        <f t="shared" si="11"/>
        <v>132000</v>
      </c>
      <c r="F28" s="3">
        <f t="shared" si="12"/>
        <v>184800</v>
      </c>
      <c r="G28" s="2"/>
      <c r="H28" s="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">
      <c r="A29" s="3">
        <v>4235187</v>
      </c>
      <c r="B29" s="3">
        <v>6387301</v>
      </c>
      <c r="C29" s="3">
        <v>298000</v>
      </c>
      <c r="D29" s="3">
        <f t="shared" si="10"/>
        <v>89400</v>
      </c>
      <c r="E29" s="3">
        <f t="shared" si="11"/>
        <v>149000</v>
      </c>
      <c r="F29" s="3">
        <f t="shared" si="12"/>
        <v>208600</v>
      </c>
      <c r="G29" s="2"/>
      <c r="H29" s="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">
      <c r="A30" s="3">
        <v>6387302</v>
      </c>
      <c r="B30" s="3">
        <v>8927247</v>
      </c>
      <c r="C30" s="3">
        <v>363000</v>
      </c>
      <c r="D30" s="3">
        <f t="shared" si="10"/>
        <v>108900</v>
      </c>
      <c r="E30" s="3">
        <f t="shared" si="11"/>
        <v>181500</v>
      </c>
      <c r="F30" s="3">
        <f t="shared" si="12"/>
        <v>254099.99999999997</v>
      </c>
      <c r="G30" s="2"/>
      <c r="H30" s="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">
      <c r="A31" s="3">
        <v>8927248</v>
      </c>
      <c r="B31" s="3">
        <v>10599866</v>
      </c>
      <c r="C31" s="3">
        <v>489000</v>
      </c>
      <c r="D31" s="3">
        <f t="shared" si="10"/>
        <v>146700</v>
      </c>
      <c r="E31" s="3">
        <f t="shared" si="11"/>
        <v>244500</v>
      </c>
      <c r="F31" s="3">
        <f t="shared" si="12"/>
        <v>342300</v>
      </c>
      <c r="G31" s="2"/>
      <c r="H31" s="6"/>
      <c r="I31" s="2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">
      <c r="A32" s="3">
        <v>10599867</v>
      </c>
      <c r="B32" s="3">
        <v>13048829</v>
      </c>
      <c r="C32" s="3">
        <v>636000</v>
      </c>
      <c r="D32" s="3">
        <f t="shared" si="10"/>
        <v>190800</v>
      </c>
      <c r="E32" s="3">
        <f t="shared" si="11"/>
        <v>318000</v>
      </c>
      <c r="F32" s="3">
        <f t="shared" si="12"/>
        <v>445200</v>
      </c>
      <c r="G32" s="2"/>
      <c r="H32" s="6"/>
      <c r="I32" s="6"/>
      <c r="J32" s="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">
      <c r="A33" s="3">
        <v>13048830</v>
      </c>
      <c r="B33" s="3">
        <v>15778536</v>
      </c>
      <c r="C33" s="3">
        <v>770000</v>
      </c>
      <c r="D33" s="3">
        <f t="shared" si="10"/>
        <v>231000</v>
      </c>
      <c r="E33" s="3">
        <f t="shared" si="11"/>
        <v>385000</v>
      </c>
      <c r="F33" s="3">
        <f t="shared" si="12"/>
        <v>539000</v>
      </c>
      <c r="G33" s="2"/>
      <c r="H33" s="6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30" customFormat="1" x14ac:dyDescent="0.2">
      <c r="A34" s="25">
        <v>15778537</v>
      </c>
      <c r="B34" s="26" t="s">
        <v>2</v>
      </c>
      <c r="C34" s="25">
        <v>906000</v>
      </c>
      <c r="D34" s="25">
        <f t="shared" si="10"/>
        <v>271800</v>
      </c>
      <c r="E34" s="25">
        <f t="shared" si="11"/>
        <v>453000</v>
      </c>
      <c r="F34" s="25">
        <f t="shared" si="12"/>
        <v>634200</v>
      </c>
      <c r="G34" s="29"/>
      <c r="H34" s="31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pans="1:30" x14ac:dyDescent="0.2">
      <c r="A35" s="13"/>
      <c r="B35" s="14"/>
      <c r="C35" s="13"/>
      <c r="D35" s="13"/>
      <c r="E35" s="13"/>
      <c r="F35" s="13"/>
      <c r="G35" s="2"/>
      <c r="H35" s="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">
      <c r="A36" s="13"/>
      <c r="B36" s="14"/>
      <c r="C36" s="13"/>
      <c r="D36" s="13"/>
      <c r="E36" s="13"/>
      <c r="F36" s="13"/>
      <c r="G36" s="2"/>
      <c r="H36" s="6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"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9" spans="1:30" x14ac:dyDescent="0.2">
      <c r="A39" s="48" t="s">
        <v>14</v>
      </c>
      <c r="B39" s="49"/>
      <c r="C39" s="49"/>
      <c r="D39" s="49"/>
      <c r="E39" s="49"/>
      <c r="F39" s="49"/>
      <c r="G39" s="49"/>
      <c r="H39" s="50"/>
    </row>
    <row r="40" spans="1:30" x14ac:dyDescent="0.2">
      <c r="A40" s="51" t="s">
        <v>52</v>
      </c>
      <c r="B40" s="52"/>
      <c r="C40" s="52"/>
      <c r="D40" s="52"/>
      <c r="E40" s="53"/>
      <c r="F40" s="57" t="s">
        <v>17</v>
      </c>
      <c r="G40" s="58"/>
      <c r="H40" s="59"/>
    </row>
    <row r="41" spans="1:30" ht="90" x14ac:dyDescent="0.2">
      <c r="A41" s="54"/>
      <c r="B41" s="55"/>
      <c r="C41" s="55"/>
      <c r="D41" s="55"/>
      <c r="E41" s="56"/>
      <c r="F41" s="18" t="s">
        <v>18</v>
      </c>
      <c r="G41" s="19" t="s">
        <v>51</v>
      </c>
      <c r="H41" s="20" t="s">
        <v>19</v>
      </c>
    </row>
    <row r="42" spans="1:30" x14ac:dyDescent="0.2">
      <c r="A42" s="21" t="s">
        <v>20</v>
      </c>
      <c r="B42" s="60">
        <v>0</v>
      </c>
      <c r="C42" s="61"/>
      <c r="D42" s="21" t="s">
        <v>1</v>
      </c>
      <c r="E42" s="22">
        <v>1317596</v>
      </c>
      <c r="F42" s="21" t="s">
        <v>21</v>
      </c>
      <c r="G42" s="21" t="s">
        <v>22</v>
      </c>
      <c r="H42" s="23" t="s">
        <v>23</v>
      </c>
    </row>
    <row r="43" spans="1:30" x14ac:dyDescent="0.2">
      <c r="A43" s="21" t="s">
        <v>20</v>
      </c>
      <c r="B43" s="44">
        <v>1317597</v>
      </c>
      <c r="C43" s="45"/>
      <c r="D43" s="21" t="s">
        <v>1</v>
      </c>
      <c r="E43" s="24">
        <v>2070476</v>
      </c>
      <c r="F43" s="21" t="s">
        <v>24</v>
      </c>
      <c r="G43" s="21" t="s">
        <v>25</v>
      </c>
      <c r="H43" s="23" t="s">
        <v>26</v>
      </c>
    </row>
    <row r="44" spans="1:30" x14ac:dyDescent="0.2">
      <c r="A44" s="21" t="s">
        <v>20</v>
      </c>
      <c r="B44" s="42">
        <v>2070477</v>
      </c>
      <c r="C44" s="43"/>
      <c r="D44" s="21" t="s">
        <v>1</v>
      </c>
      <c r="E44" s="24">
        <v>2764819</v>
      </c>
      <c r="F44" s="21" t="s">
        <v>23</v>
      </c>
      <c r="G44" s="21" t="s">
        <v>27</v>
      </c>
      <c r="H44" s="23" t="s">
        <v>28</v>
      </c>
    </row>
    <row r="45" spans="1:30" x14ac:dyDescent="0.2">
      <c r="A45" s="21" t="s">
        <v>20</v>
      </c>
      <c r="B45" s="42">
        <v>2764820</v>
      </c>
      <c r="C45" s="43"/>
      <c r="D45" s="21" t="s">
        <v>1</v>
      </c>
      <c r="E45" s="24">
        <v>3506799</v>
      </c>
      <c r="F45" s="21" t="s">
        <v>25</v>
      </c>
      <c r="G45" s="21" t="s">
        <v>29</v>
      </c>
      <c r="H45" s="23" t="s">
        <v>30</v>
      </c>
    </row>
    <row r="46" spans="1:30" x14ac:dyDescent="0.2">
      <c r="A46" s="21" t="s">
        <v>20</v>
      </c>
      <c r="B46" s="42">
        <v>3506800</v>
      </c>
      <c r="C46" s="43"/>
      <c r="D46" s="21" t="s">
        <v>1</v>
      </c>
      <c r="E46" s="24">
        <v>4235186</v>
      </c>
      <c r="F46" s="21" t="s">
        <v>31</v>
      </c>
      <c r="G46" s="21" t="s">
        <v>32</v>
      </c>
      <c r="H46" s="23" t="s">
        <v>33</v>
      </c>
    </row>
    <row r="47" spans="1:30" x14ac:dyDescent="0.2">
      <c r="A47" s="21" t="s">
        <v>20</v>
      </c>
      <c r="B47" s="42">
        <v>4235187</v>
      </c>
      <c r="C47" s="43"/>
      <c r="D47" s="21" t="s">
        <v>1</v>
      </c>
      <c r="E47" s="24">
        <v>6387301</v>
      </c>
      <c r="F47" s="21" t="s">
        <v>34</v>
      </c>
      <c r="G47" s="21" t="s">
        <v>35</v>
      </c>
      <c r="H47" s="23" t="s">
        <v>36</v>
      </c>
    </row>
    <row r="48" spans="1:30" x14ac:dyDescent="0.2">
      <c r="A48" s="21" t="s">
        <v>20</v>
      </c>
      <c r="B48" s="42">
        <v>6387302</v>
      </c>
      <c r="C48" s="43"/>
      <c r="D48" s="21" t="s">
        <v>1</v>
      </c>
      <c r="E48" s="24">
        <v>8927247</v>
      </c>
      <c r="F48" s="21" t="s">
        <v>37</v>
      </c>
      <c r="G48" s="21" t="s">
        <v>38</v>
      </c>
      <c r="H48" s="23" t="s">
        <v>39</v>
      </c>
    </row>
    <row r="49" spans="1:8" x14ac:dyDescent="0.2">
      <c r="A49" s="21" t="s">
        <v>20</v>
      </c>
      <c r="B49" s="42">
        <v>8927248</v>
      </c>
      <c r="C49" s="43"/>
      <c r="D49" s="21" t="s">
        <v>1</v>
      </c>
      <c r="E49" s="22">
        <v>10599866</v>
      </c>
      <c r="F49" s="21" t="s">
        <v>27</v>
      </c>
      <c r="G49" s="21" t="s">
        <v>40</v>
      </c>
      <c r="H49" s="23" t="s">
        <v>41</v>
      </c>
    </row>
    <row r="50" spans="1:8" x14ac:dyDescent="0.2">
      <c r="A50" s="21" t="s">
        <v>20</v>
      </c>
      <c r="B50" s="44">
        <v>10599867</v>
      </c>
      <c r="C50" s="45"/>
      <c r="D50" s="21" t="s">
        <v>1</v>
      </c>
      <c r="E50" s="24">
        <v>13048829</v>
      </c>
      <c r="F50" s="21" t="s">
        <v>42</v>
      </c>
      <c r="G50" s="21" t="s">
        <v>43</v>
      </c>
      <c r="H50" s="23" t="s">
        <v>44</v>
      </c>
    </row>
    <row r="51" spans="1:8" x14ac:dyDescent="0.2">
      <c r="A51" s="21" t="s">
        <v>20</v>
      </c>
      <c r="B51" s="44">
        <v>13048830</v>
      </c>
      <c r="C51" s="45"/>
      <c r="D51" s="21" t="s">
        <v>1</v>
      </c>
      <c r="E51" s="22">
        <v>15778536</v>
      </c>
      <c r="F51" s="21" t="s">
        <v>33</v>
      </c>
      <c r="G51" s="21" t="s">
        <v>45</v>
      </c>
      <c r="H51" s="23" t="s">
        <v>46</v>
      </c>
    </row>
    <row r="52" spans="1:8" x14ac:dyDescent="0.2">
      <c r="A52" s="21" t="s">
        <v>20</v>
      </c>
      <c r="B52" s="42">
        <v>15778537</v>
      </c>
      <c r="C52" s="43"/>
      <c r="D52" s="46" t="s">
        <v>47</v>
      </c>
      <c r="E52" s="47"/>
      <c r="F52" s="21" t="s">
        <v>48</v>
      </c>
      <c r="G52" s="21" t="s">
        <v>49</v>
      </c>
      <c r="H52" s="23" t="s">
        <v>50</v>
      </c>
    </row>
  </sheetData>
  <sheetProtection algorithmName="SHA-512" hashValue="8tXKWAu7hxK4FsLQHf/YVPtnNORsbnfNygaLIHS2Gfbk3ez2IsQPtVHuE7ReS0ihp9NCF+NuwuMiG5OVjM/92g==" saltValue="hkqg7YTBEADXLEXcJEfEEQ==" spinCount="100000" sheet="1" objects="1" scenarios="1"/>
  <mergeCells count="23">
    <mergeCell ref="A39:H39"/>
    <mergeCell ref="A40:E41"/>
    <mergeCell ref="F40:H40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D52:E52"/>
    <mergeCell ref="H23:K23"/>
    <mergeCell ref="A4:B5"/>
    <mergeCell ref="A22:B22"/>
    <mergeCell ref="A2:N2"/>
    <mergeCell ref="G4:J4"/>
    <mergeCell ref="K4:N4"/>
    <mergeCell ref="C4:F4"/>
    <mergeCell ref="A20:F2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restrepo monsalve</dc:creator>
  <cp:lastModifiedBy>La Pupila TV</cp:lastModifiedBy>
  <cp:lastPrinted>2022-09-21T20:17:52Z</cp:lastPrinted>
  <dcterms:created xsi:type="dcterms:W3CDTF">2015-07-30T22:21:16Z</dcterms:created>
  <dcterms:modified xsi:type="dcterms:W3CDTF">2022-09-27T14:27:47Z</dcterms:modified>
</cp:coreProperties>
</file>