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E:\A. A. Documentos trabajo en casa\Modificación 2020 POAI No.17\"/>
    </mc:Choice>
  </mc:AlternateContent>
  <xr:revisionPtr revIDLastSave="0" documentId="13_ncr:1_{20F43C91-714F-422B-BA6D-D976E99D6A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AI PCJIC" sheetId="4" r:id="rId1"/>
  </sheets>
  <definedNames>
    <definedName name="_xlnm._FilterDatabase" localSheetId="0" hidden="1">'POAI PCJIC'!$A$6:$AQ$52</definedName>
    <definedName name="_xlnm.Print_Area" localSheetId="0">'POAI PCJIC'!$A$1:$AS$52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4" l="1"/>
  <c r="N7" i="4"/>
  <c r="AR52" i="4" l="1"/>
  <c r="AQ52" i="4"/>
  <c r="AP52" i="4"/>
  <c r="AO52" i="4"/>
  <c r="AM52" i="4"/>
  <c r="AK52" i="4"/>
  <c r="AJ52" i="4"/>
  <c r="AG52" i="4"/>
  <c r="AF52" i="4"/>
  <c r="AD52" i="4"/>
  <c r="V52" i="4"/>
  <c r="U52" i="4"/>
  <c r="S52" i="4"/>
  <c r="R52" i="4"/>
  <c r="Q52" i="4"/>
  <c r="P52" i="4"/>
  <c r="O52" i="4"/>
  <c r="M52" i="4"/>
  <c r="L52" i="4"/>
  <c r="K52" i="4"/>
  <c r="I51" i="4"/>
  <c r="W49" i="4" l="1"/>
  <c r="W48" i="4"/>
  <c r="I34" i="4"/>
  <c r="I35" i="4"/>
  <c r="I32" i="4" l="1"/>
  <c r="I33" i="4" l="1"/>
  <c r="I31" i="4" l="1"/>
  <c r="I30" i="4" l="1"/>
  <c r="AL22" i="4" l="1"/>
  <c r="I29" i="4" l="1"/>
  <c r="I27" i="4"/>
  <c r="I28" i="4"/>
  <c r="I26" i="4" l="1"/>
  <c r="N52" i="4" l="1"/>
  <c r="I23" i="4" l="1"/>
  <c r="AL16" i="4"/>
  <c r="I25" i="4"/>
  <c r="I24" i="4"/>
  <c r="I22" i="4" l="1"/>
  <c r="AN20" i="4" l="1"/>
  <c r="AN52" i="4" s="1"/>
  <c r="AB44" i="4" l="1"/>
  <c r="AB52" i="4" s="1"/>
  <c r="I21" i="4" l="1"/>
  <c r="I49" i="4" l="1"/>
  <c r="I48" i="4"/>
  <c r="I45" i="4"/>
  <c r="I20" i="4"/>
  <c r="I18" i="4"/>
  <c r="I17" i="4"/>
  <c r="I16" i="4"/>
  <c r="I8" i="4"/>
  <c r="I7" i="4"/>
  <c r="I50" i="4"/>
  <c r="AH42" i="4"/>
  <c r="AE46" i="4"/>
  <c r="AE52" i="4" l="1"/>
  <c r="AH52" i="4"/>
  <c r="X47" i="4"/>
  <c r="I47" i="4" s="1"/>
  <c r="X44" i="4"/>
  <c r="I44" i="4" s="1"/>
  <c r="X41" i="4"/>
  <c r="I41" i="4" s="1"/>
  <c r="X36" i="4"/>
  <c r="X13" i="4"/>
  <c r="X12" i="4"/>
  <c r="I12" i="4" s="1"/>
  <c r="X10" i="4"/>
  <c r="T46" i="4"/>
  <c r="T40" i="4"/>
  <c r="X52" i="4" l="1"/>
  <c r="I40" i="4"/>
  <c r="T52" i="4"/>
  <c r="Y10" i="4"/>
  <c r="AA10" i="4"/>
  <c r="AA52" i="4" l="1"/>
  <c r="Y52" i="4"/>
  <c r="I19" i="4" l="1"/>
  <c r="AL15" i="4" l="1"/>
  <c r="AL14" i="4" s="1"/>
  <c r="AL52" i="4" s="1"/>
  <c r="I14" i="4" l="1"/>
  <c r="I15" i="4"/>
  <c r="D8" i="4" l="1"/>
  <c r="D9" i="4" s="1"/>
  <c r="D10" i="4" s="1"/>
  <c r="D11" i="4" s="1"/>
  <c r="D12" i="4" s="1"/>
  <c r="D13" i="4" s="1"/>
  <c r="D14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l="1"/>
  <c r="D48" i="4" s="1"/>
  <c r="D49" i="4" s="1"/>
  <c r="D50" i="4" s="1"/>
  <c r="Z46" i="4"/>
  <c r="I46" i="4" l="1"/>
  <c r="Z52" i="4"/>
  <c r="J43" i="4" l="1"/>
  <c r="AC42" i="4"/>
  <c r="W42" i="4"/>
  <c r="AC39" i="4"/>
  <c r="I39" i="4" s="1"/>
  <c r="AC38" i="4"/>
  <c r="W37" i="4"/>
  <c r="I37" i="4" s="1"/>
  <c r="AI36" i="4"/>
  <c r="W36" i="4"/>
  <c r="AI13" i="4"/>
  <c r="W13" i="4"/>
  <c r="I13" i="4" s="1"/>
  <c r="W11" i="4"/>
  <c r="W10" i="4"/>
  <c r="I10" i="4" s="1"/>
  <c r="W9" i="4"/>
  <c r="B8" i="4"/>
  <c r="B9" i="4" s="1"/>
  <c r="B10" i="4" s="1"/>
  <c r="B11" i="4" s="1"/>
  <c r="B12" i="4" s="1"/>
  <c r="B13" i="4" s="1"/>
  <c r="B14" i="4" s="1"/>
  <c r="B36" i="4" s="1"/>
  <c r="B37" i="4" s="1"/>
  <c r="B38" i="4" s="1"/>
  <c r="B39" i="4" s="1"/>
  <c r="B40" i="4" s="1"/>
  <c r="B41" i="4" s="1"/>
  <c r="B42" i="4" s="1"/>
  <c r="B43" i="4" s="1"/>
  <c r="B44" i="4" s="1"/>
  <c r="B46" i="4" s="1"/>
  <c r="B47" i="4" s="1"/>
  <c r="B48" i="4" s="1"/>
  <c r="B49" i="4" s="1"/>
  <c r="AI52" i="4" l="1"/>
  <c r="I38" i="4"/>
  <c r="AC52" i="4"/>
  <c r="I9" i="4"/>
  <c r="W52" i="4"/>
  <c r="I43" i="4"/>
  <c r="J52" i="4"/>
  <c r="I11" i="4"/>
  <c r="I42" i="4"/>
  <c r="I36" i="4"/>
  <c r="I5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4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40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4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4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1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4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42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4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44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4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6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4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4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47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4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50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<sst xmlns="http://schemas.openxmlformats.org/spreadsheetml/2006/main" count="298" uniqueCount="217">
  <si>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</si>
  <si>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</si>
  <si>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</si>
  <si>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</si>
  <si>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</si>
  <si>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</si>
  <si>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</si>
  <si>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</si>
  <si>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</si>
  <si>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</si>
  <si>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</si>
  <si>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</si>
  <si>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</si>
  <si>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</si>
  <si>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</si>
  <si>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</si>
  <si>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</si>
  <si>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</si>
  <si>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</si>
  <si>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</si>
  <si>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</si>
  <si>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</si>
  <si>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</si>
  <si>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</si>
  <si>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</si>
  <si>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</si>
  <si>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</si>
  <si>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</si>
  <si>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</si>
  <si>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</si>
  <si>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</si>
  <si>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</si>
  <si>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</si>
  <si>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</si>
  <si>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</si>
  <si>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</si>
  <si>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</si>
  <si>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</si>
  <si>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</si>
  <si>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</si>
  <si>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</si>
  <si>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</si>
  <si>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</si>
  <si>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</si>
  <si>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</si>
  <si>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</si>
  <si>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</si>
  <si>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</si>
  <si>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</si>
  <si>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</si>
  <si>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</si>
  <si>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</si>
  <si>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</si>
  <si>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</si>
  <si>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</si>
  <si>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</si>
  <si>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</si>
  <si>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</si>
  <si>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</si>
  <si>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</si>
  <si>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</si>
  <si>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</si>
  <si>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</si>
  <si>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</si>
  <si>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</si>
  <si>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</si>
  <si>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</si>
  <si>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</si>
  <si>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</si>
  <si>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</si>
  <si>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</si>
  <si>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</si>
  <si>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</si>
  <si>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</si>
  <si>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</si>
  <si>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</si>
  <si>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</si>
  <si>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</si>
  <si>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</si>
  <si>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</si>
  <si>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</si>
  <si>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</si>
  <si>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</si>
  <si>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</si>
  <si>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</si>
  <si>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</si>
  <si>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</si>
  <si>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</si>
  <si>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</si>
  <si>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</si>
  <si>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</si>
  <si>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</si>
  <si>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</si>
  <si>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</si>
  <si>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</si>
  <si>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</si>
  <si>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</si>
  <si>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</si>
  <si>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</si>
  <si>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</si>
  <si>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</si>
  <si>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</si>
  <si>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</si>
  <si>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</si>
  <si>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</si>
  <si>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</si>
  <si>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</si>
  <si>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</si>
  <si>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</si>
  <si>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</si>
  <si>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</si>
  <si>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</si>
  <si>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</si>
  <si>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</si>
  <si>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</si>
  <si>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</si>
  <si>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</si>
  <si>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</si>
  <si>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</si>
  <si>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</si>
  <si>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</si>
  <si>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</si>
  <si>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</si>
  <si>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</si>
  <si>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</si>
  <si>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</si>
  <si>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</si>
  <si>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</si>
  <si>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</si>
  <si>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</si>
  <si>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</si>
  <si>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</si>
  <si>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</si>
  <si>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</si>
  <si>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</si>
  <si>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</si>
  <si>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</si>
  <si>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</si>
  <si>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</si>
  <si>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</si>
  <si>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</si>
  <si>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</si>
  <si>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</si>
  <si>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</si>
  <si>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</si>
  <si>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</si>
  <si>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</si>
  <si>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</si>
  <si>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</si>
  <si>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</si>
  <si>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</si>
  <si>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</si>
  <si>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</si>
  <si>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</si>
  <si>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</si>
  <si>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</si>
  <si>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</si>
  <si>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</si>
  <si>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</si>
  <si>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</si>
  <si>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</si>
  <si>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</si>
  <si>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</si>
  <si>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</si>
  <si>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</si>
  <si>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</si>
  <si>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</si>
  <si>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</si>
  <si>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</si>
  <si>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</si>
  <si>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</si>
  <si>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</si>
  <si>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</si>
  <si>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</si>
  <si>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</si>
  <si>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</si>
  <si>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</si>
  <si>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</si>
  <si>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</si>
  <si>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</si>
  <si>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</si>
  <si>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</si>
  <si>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</si>
  <si>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</si>
  <si>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</si>
  <si>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</si>
  <si>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</si>
  <si>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</si>
  <si>
    <t>C.I 419 SAPIENCIA</t>
  </si>
  <si>
    <t>8.16</t>
  </si>
  <si>
    <t>Se trasladan recursos por valor de $240.390.000 según Resolución Rectoral No 202005000504 del 23 de Octubre de 2020.</t>
  </si>
  <si>
    <t>4231910283</t>
  </si>
  <si>
    <t>8.17</t>
  </si>
  <si>
    <t>C.I 140-CNT2010-145-CORANTIOQUIA</t>
  </si>
  <si>
    <t>Se trasladan recursos por valor de $580.689.000 según Resolución Rectoral No 202005000513 del 27 de Octubre de 2020.</t>
  </si>
  <si>
    <t>8.18</t>
  </si>
  <si>
    <t>8.19</t>
  </si>
  <si>
    <t>Se trasladan recursos por valor de $81.851.192 según Resolución Rectoral No 202005000520 del 30 de Octubre de 2020.</t>
  </si>
  <si>
    <t>Se trasladan recursos por valor de $344.780.555 según Resolución Rectoral No 202005000521 del 30 de Octubre de 2020.</t>
  </si>
  <si>
    <t>C.I 140-CNT2010-144- CORANTIOQUIA.</t>
  </si>
  <si>
    <t>C.COLABORACION - ALFABETIZACION - DISTRITO DE TURBO</t>
  </si>
  <si>
    <t>4231910284</t>
  </si>
  <si>
    <t>4231910277</t>
  </si>
  <si>
    <t>C.I. 6700015475 - INDER</t>
  </si>
  <si>
    <t>8.20</t>
  </si>
  <si>
    <t>8.21</t>
  </si>
  <si>
    <t>C.I. 2073000-001-2020 U DE A</t>
  </si>
  <si>
    <t>Se trasladan recursos por valor de $97.919.891 según Resolución Rectoral No 202005000552 del 11 de Noviembre de 2020.</t>
  </si>
  <si>
    <t>Se trasladan recursos por valor de $640.614.035 según Resolución Rectoral No 202005000551 del 11 de Noviembre de 2020.</t>
  </si>
  <si>
    <t>Se le adicionan recursos por un valor de $1.938.000 según Decreto 2020070001246 del 30 de abril de 2020
Se trasladan recursos por valor de $5.366.400 según Resolución Rectoral No 202005000559 del 13 de Noviembre de 2020.</t>
  </si>
  <si>
    <t>Se le adicionan recursos por un valor de $5.359.151 según Decreto 2020070001246 del 30 de abril de 2020
Se le trasladan recursos por valor de $5.366.400 según Resolución Rectoral No 202005000559 del 13 de Noviembre de 2020.</t>
  </si>
  <si>
    <t>Fortalecimiento de la Unidad de Nuevas Tecnologías para el uso y apropiación de las TIC en los procesos misionales del Politécnico Colombiano Jaime Isaza Cadavid</t>
  </si>
  <si>
    <t>Coordinación de Nuevas Tecnologías Educativas</t>
  </si>
  <si>
    <t xml:space="preserve">
Se le adicionan recursos por un valor de $300.000.000  según Decreto 2020070003157 del 11 de diciembre de 2020</t>
  </si>
  <si>
    <t>Se le adicionan recursos por un valor de $880.016.470,45 según Decreto 2020070001246 del 30 de abril de 2020
Se le adicionan recursos por un valor de $400.000.000  según Decreto 2020070003157 del 11 de diciembre de 2020</t>
  </si>
  <si>
    <t>Se le adicionan recursos por un valor de $292.776.085 según Decreto 2020070001246 del 30 de abril de 2020
Se le adicionan recursos por un valor de $581.137.499  según Decreto 2020070003157 del 11 de diciembre de 2020</t>
  </si>
  <si>
    <r>
      <t xml:space="preserve">Se trasladan recursos por valor de $3.200.000.000 según Resolución Rectoral No 202005000364 del 2 de septiembre de 2020.
</t>
    </r>
    <r>
      <rPr>
        <b/>
        <sz val="9"/>
        <rFont val="Arial"/>
        <family val="2"/>
      </rPr>
      <t>Se trasladan recursos por valor de $169.940.049 según Resolución Rectoral No 202005000633 del 24 de diciembre 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</si>
</sst>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27" xfId="8" applyNumberFormat="1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169" fontId="11" fillId="0" borderId="9" xfId="8" applyNumberFormat="1" applyFont="1" applyFill="1" applyBorder="1" applyAlignment="1">
      <alignment horizontal="center" vertical="center" wrapText="1"/>
    </xf>
    <xf numFmtId="169" fontId="11" fillId="0" borderId="11" xfId="8" applyNumberFormat="1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27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1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" fillId="0" borderId="0" xfId="3" applyFont="1" applyFill="1" applyBorder="1"/>
    <xf numFmtId="0" fontId="11" fillId="0" borderId="26" xfId="8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justify"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49" fontId="11" fillId="0" borderId="14" xfId="3" applyNumberFormat="1" applyFont="1" applyFill="1" applyBorder="1" applyAlignment="1">
      <alignment horizontal="justify" vertical="center" wrapText="1"/>
    </xf>
    <xf numFmtId="49" fontId="11" fillId="0" borderId="14" xfId="3" applyNumberFormat="1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/>
    </xf>
    <xf numFmtId="169" fontId="11" fillId="0" borderId="19" xfId="8" applyNumberFormat="1" applyFont="1" applyFill="1" applyBorder="1" applyAlignment="1">
      <alignment horizontal="center" vertical="center"/>
    </xf>
    <xf numFmtId="169" fontId="11" fillId="0" borderId="25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/>
    </xf>
    <xf numFmtId="169" fontId="11" fillId="0" borderId="33" xfId="8" applyNumberFormat="1" applyFont="1" applyFill="1" applyBorder="1" applyAlignment="1">
      <alignment horizontal="center" vertical="center" wrapText="1"/>
    </xf>
    <xf numFmtId="169" fontId="13" fillId="0" borderId="16" xfId="3" applyNumberFormat="1" applyFont="1" applyFill="1" applyBorder="1" applyAlignment="1">
      <alignment horizontal="center" vertical="center"/>
    </xf>
    <xf numFmtId="169" fontId="13" fillId="0" borderId="28" xfId="3" applyNumberFormat="1" applyFont="1" applyFill="1" applyBorder="1" applyAlignment="1">
      <alignment horizontal="center" vertical="center"/>
    </xf>
    <xf numFmtId="169" fontId="13" fillId="0" borderId="29" xfId="3" applyNumberFormat="1" applyFont="1" applyFill="1" applyBorder="1" applyAlignment="1">
      <alignment horizontal="center" vertical="center"/>
    </xf>
    <xf numFmtId="169" fontId="13" fillId="0" borderId="30" xfId="3" applyNumberFormat="1" applyFont="1" applyFill="1" applyBorder="1" applyAlignment="1">
      <alignment horizontal="center" vertical="center"/>
    </xf>
    <xf numFmtId="169" fontId="11" fillId="0" borderId="21" xfId="8" applyNumberFormat="1" applyFont="1" applyFill="1" applyBorder="1" applyAlignment="1">
      <alignment horizontal="center" vertical="center" wrapText="1"/>
    </xf>
    <xf numFmtId="166" fontId="13" fillId="0" borderId="18" xfId="3" applyNumberFormat="1" applyFont="1" applyFill="1" applyBorder="1" applyAlignment="1">
      <alignment horizontal="center" vertical="center"/>
    </xf>
    <xf numFmtId="169" fontId="11" fillId="4" borderId="1" xfId="8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34" xfId="8" applyNumberFormat="1" applyFont="1" applyFill="1" applyBorder="1" applyAlignment="1">
      <alignment horizontal="center" vertical="center" wrapText="1"/>
    </xf>
    <xf numFmtId="169" fontId="11" fillId="4" borderId="4" xfId="8" applyNumberFormat="1" applyFont="1" applyFill="1" applyBorder="1" applyAlignment="1">
      <alignment horizontal="center" vertical="center"/>
    </xf>
    <xf numFmtId="169" fontId="11" fillId="4" borderId="5" xfId="8" applyNumberFormat="1" applyFont="1" applyFill="1" applyBorder="1" applyAlignment="1">
      <alignment horizontal="center" vertical="center"/>
    </xf>
    <xf numFmtId="169" fontId="11" fillId="4" borderId="2" xfId="8" applyNumberFormat="1" applyFont="1" applyFill="1" applyBorder="1" applyAlignment="1">
      <alignment horizontal="center" vertical="center"/>
    </xf>
    <xf numFmtId="49" fontId="11" fillId="4" borderId="27" xfId="8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5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19" xfId="3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right" vertical="center"/>
      <protection locked="0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10" fillId="3" borderId="24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3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8.140625" style="1" bestFit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9.140625" style="1" bestFit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45" customWidth="1"/>
    <col min="46" max="264" width="11.42578125" style="1"/>
    <col min="265" max="266" width="0" style="1" hidden="1" customWidth="1"/>
    <col min="267" max="267" width="29.5703125" style="1" bestFit="1" customWidth="1"/>
    <col min="268" max="268" width="28.5703125" style="1" customWidth="1"/>
    <col min="269" max="270" width="0" style="1" hidden="1" customWidth="1"/>
    <col min="271" max="271" width="21.85546875" style="1" bestFit="1" customWidth="1"/>
    <col min="272" max="272" width="19.28515625" style="1" bestFit="1" customWidth="1"/>
    <col min="273" max="273" width="16.42578125" style="1" bestFit="1" customWidth="1"/>
    <col min="274" max="274" width="22.85546875" style="1" bestFit="1" customWidth="1"/>
    <col min="275" max="275" width="18.5703125" style="1" customWidth="1"/>
    <col min="276" max="276" width="18.5703125" style="1" bestFit="1" customWidth="1"/>
    <col min="277" max="277" width="17.140625" style="1" customWidth="1"/>
    <col min="278" max="278" width="18.85546875" style="1" bestFit="1" customWidth="1"/>
    <col min="279" max="279" width="19" style="1" customWidth="1"/>
    <col min="280" max="280" width="24.42578125" style="1" bestFit="1" customWidth="1"/>
    <col min="281" max="281" width="18.7109375" style="1" bestFit="1" customWidth="1"/>
    <col min="282" max="282" width="18.5703125" style="1" bestFit="1" customWidth="1"/>
    <col min="283" max="283" width="22" style="1" bestFit="1" customWidth="1"/>
    <col min="284" max="284" width="9.28515625" style="1" bestFit="1" customWidth="1"/>
    <col min="285" max="285" width="12.140625" style="1" bestFit="1" customWidth="1"/>
    <col min="286" max="286" width="15.7109375" style="1" bestFit="1" customWidth="1"/>
    <col min="287" max="520" width="11.42578125" style="1"/>
    <col min="521" max="522" width="0" style="1" hidden="1" customWidth="1"/>
    <col min="523" max="523" width="29.5703125" style="1" bestFit="1" customWidth="1"/>
    <col min="524" max="524" width="28.5703125" style="1" customWidth="1"/>
    <col min="525" max="526" width="0" style="1" hidden="1" customWidth="1"/>
    <col min="527" max="527" width="21.85546875" style="1" bestFit="1" customWidth="1"/>
    <col min="528" max="528" width="19.28515625" style="1" bestFit="1" customWidth="1"/>
    <col min="529" max="529" width="16.42578125" style="1" bestFit="1" customWidth="1"/>
    <col min="530" max="530" width="22.85546875" style="1" bestFit="1" customWidth="1"/>
    <col min="531" max="531" width="18.5703125" style="1" customWidth="1"/>
    <col min="532" max="532" width="18.5703125" style="1" bestFit="1" customWidth="1"/>
    <col min="533" max="533" width="17.140625" style="1" customWidth="1"/>
    <col min="534" max="534" width="18.85546875" style="1" bestFit="1" customWidth="1"/>
    <col min="535" max="535" width="19" style="1" customWidth="1"/>
    <col min="536" max="536" width="24.42578125" style="1" bestFit="1" customWidth="1"/>
    <col min="537" max="537" width="18.7109375" style="1" bestFit="1" customWidth="1"/>
    <col min="538" max="538" width="18.5703125" style="1" bestFit="1" customWidth="1"/>
    <col min="539" max="539" width="22" style="1" bestFit="1" customWidth="1"/>
    <col min="540" max="540" width="9.28515625" style="1" bestFit="1" customWidth="1"/>
    <col min="541" max="541" width="12.140625" style="1" bestFit="1" customWidth="1"/>
    <col min="542" max="542" width="15.7109375" style="1" bestFit="1" customWidth="1"/>
    <col min="543" max="776" width="11.42578125" style="1"/>
    <col min="777" max="778" width="0" style="1" hidden="1" customWidth="1"/>
    <col min="779" max="779" width="29.5703125" style="1" bestFit="1" customWidth="1"/>
    <col min="780" max="780" width="28.5703125" style="1" customWidth="1"/>
    <col min="781" max="782" width="0" style="1" hidden="1" customWidth="1"/>
    <col min="783" max="783" width="21.85546875" style="1" bestFit="1" customWidth="1"/>
    <col min="784" max="784" width="19.28515625" style="1" bestFit="1" customWidth="1"/>
    <col min="785" max="785" width="16.42578125" style="1" bestFit="1" customWidth="1"/>
    <col min="786" max="786" width="22.85546875" style="1" bestFit="1" customWidth="1"/>
    <col min="787" max="787" width="18.5703125" style="1" customWidth="1"/>
    <col min="788" max="788" width="18.5703125" style="1" bestFit="1" customWidth="1"/>
    <col min="789" max="789" width="17.140625" style="1" customWidth="1"/>
    <col min="790" max="790" width="18.85546875" style="1" bestFit="1" customWidth="1"/>
    <col min="791" max="791" width="19" style="1" customWidth="1"/>
    <col min="792" max="792" width="24.42578125" style="1" bestFit="1" customWidth="1"/>
    <col min="793" max="793" width="18.7109375" style="1" bestFit="1" customWidth="1"/>
    <col min="794" max="794" width="18.5703125" style="1" bestFit="1" customWidth="1"/>
    <col min="795" max="795" width="22" style="1" bestFit="1" customWidth="1"/>
    <col min="796" max="796" width="9.28515625" style="1" bestFit="1" customWidth="1"/>
    <col min="797" max="797" width="12.140625" style="1" bestFit="1" customWidth="1"/>
    <col min="798" max="798" width="15.7109375" style="1" bestFit="1" customWidth="1"/>
    <col min="799" max="1032" width="11.42578125" style="1"/>
    <col min="1033" max="1034" width="0" style="1" hidden="1" customWidth="1"/>
    <col min="1035" max="1035" width="29.5703125" style="1" bestFit="1" customWidth="1"/>
    <col min="1036" max="1036" width="28.5703125" style="1" customWidth="1"/>
    <col min="1037" max="1038" width="0" style="1" hidden="1" customWidth="1"/>
    <col min="1039" max="1039" width="21.85546875" style="1" bestFit="1" customWidth="1"/>
    <col min="1040" max="1040" width="19.28515625" style="1" bestFit="1" customWidth="1"/>
    <col min="1041" max="1041" width="16.42578125" style="1" bestFit="1" customWidth="1"/>
    <col min="1042" max="1042" width="22.85546875" style="1" bestFit="1" customWidth="1"/>
    <col min="1043" max="1043" width="18.5703125" style="1" customWidth="1"/>
    <col min="1044" max="1044" width="18.5703125" style="1" bestFit="1" customWidth="1"/>
    <col min="1045" max="1045" width="17.140625" style="1" customWidth="1"/>
    <col min="1046" max="1046" width="18.85546875" style="1" bestFit="1" customWidth="1"/>
    <col min="1047" max="1047" width="19" style="1" customWidth="1"/>
    <col min="1048" max="1048" width="24.42578125" style="1" bestFit="1" customWidth="1"/>
    <col min="1049" max="1049" width="18.7109375" style="1" bestFit="1" customWidth="1"/>
    <col min="1050" max="1050" width="18.5703125" style="1" bestFit="1" customWidth="1"/>
    <col min="1051" max="1051" width="22" style="1" bestFit="1" customWidth="1"/>
    <col min="1052" max="1052" width="9.28515625" style="1" bestFit="1" customWidth="1"/>
    <col min="1053" max="1053" width="12.140625" style="1" bestFit="1" customWidth="1"/>
    <col min="1054" max="1054" width="15.7109375" style="1" bestFit="1" customWidth="1"/>
    <col min="1055" max="1288" width="11.42578125" style="1"/>
    <col min="1289" max="1290" width="0" style="1" hidden="1" customWidth="1"/>
    <col min="1291" max="1291" width="29.5703125" style="1" bestFit="1" customWidth="1"/>
    <col min="1292" max="1292" width="28.5703125" style="1" customWidth="1"/>
    <col min="1293" max="1294" width="0" style="1" hidden="1" customWidth="1"/>
    <col min="1295" max="1295" width="21.85546875" style="1" bestFit="1" customWidth="1"/>
    <col min="1296" max="1296" width="19.28515625" style="1" bestFit="1" customWidth="1"/>
    <col min="1297" max="1297" width="16.42578125" style="1" bestFit="1" customWidth="1"/>
    <col min="1298" max="1298" width="22.85546875" style="1" bestFit="1" customWidth="1"/>
    <col min="1299" max="1299" width="18.5703125" style="1" customWidth="1"/>
    <col min="1300" max="1300" width="18.5703125" style="1" bestFit="1" customWidth="1"/>
    <col min="1301" max="1301" width="17.140625" style="1" customWidth="1"/>
    <col min="1302" max="1302" width="18.85546875" style="1" bestFit="1" customWidth="1"/>
    <col min="1303" max="1303" width="19" style="1" customWidth="1"/>
    <col min="1304" max="1304" width="24.42578125" style="1" bestFit="1" customWidth="1"/>
    <col min="1305" max="1305" width="18.7109375" style="1" bestFit="1" customWidth="1"/>
    <col min="1306" max="1306" width="18.5703125" style="1" bestFit="1" customWidth="1"/>
    <col min="1307" max="1307" width="22" style="1" bestFit="1" customWidth="1"/>
    <col min="1308" max="1308" width="9.28515625" style="1" bestFit="1" customWidth="1"/>
    <col min="1309" max="1309" width="12.140625" style="1" bestFit="1" customWidth="1"/>
    <col min="1310" max="1310" width="15.7109375" style="1" bestFit="1" customWidth="1"/>
    <col min="1311" max="1544" width="11.42578125" style="1"/>
    <col min="1545" max="1546" width="0" style="1" hidden="1" customWidth="1"/>
    <col min="1547" max="1547" width="29.5703125" style="1" bestFit="1" customWidth="1"/>
    <col min="1548" max="1548" width="28.5703125" style="1" customWidth="1"/>
    <col min="1549" max="1550" width="0" style="1" hidden="1" customWidth="1"/>
    <col min="1551" max="1551" width="21.85546875" style="1" bestFit="1" customWidth="1"/>
    <col min="1552" max="1552" width="19.28515625" style="1" bestFit="1" customWidth="1"/>
    <col min="1553" max="1553" width="16.42578125" style="1" bestFit="1" customWidth="1"/>
    <col min="1554" max="1554" width="22.85546875" style="1" bestFit="1" customWidth="1"/>
    <col min="1555" max="1555" width="18.5703125" style="1" customWidth="1"/>
    <col min="1556" max="1556" width="18.5703125" style="1" bestFit="1" customWidth="1"/>
    <col min="1557" max="1557" width="17.140625" style="1" customWidth="1"/>
    <col min="1558" max="1558" width="18.85546875" style="1" bestFit="1" customWidth="1"/>
    <col min="1559" max="1559" width="19" style="1" customWidth="1"/>
    <col min="1560" max="1560" width="24.42578125" style="1" bestFit="1" customWidth="1"/>
    <col min="1561" max="1561" width="18.7109375" style="1" bestFit="1" customWidth="1"/>
    <col min="1562" max="1562" width="18.5703125" style="1" bestFit="1" customWidth="1"/>
    <col min="1563" max="1563" width="22" style="1" bestFit="1" customWidth="1"/>
    <col min="1564" max="1564" width="9.28515625" style="1" bestFit="1" customWidth="1"/>
    <col min="1565" max="1565" width="12.140625" style="1" bestFit="1" customWidth="1"/>
    <col min="1566" max="1566" width="15.7109375" style="1" bestFit="1" customWidth="1"/>
    <col min="1567" max="1800" width="11.42578125" style="1"/>
    <col min="1801" max="1802" width="0" style="1" hidden="1" customWidth="1"/>
    <col min="1803" max="1803" width="29.5703125" style="1" bestFit="1" customWidth="1"/>
    <col min="1804" max="1804" width="28.5703125" style="1" customWidth="1"/>
    <col min="1805" max="1806" width="0" style="1" hidden="1" customWidth="1"/>
    <col min="1807" max="1807" width="21.85546875" style="1" bestFit="1" customWidth="1"/>
    <col min="1808" max="1808" width="19.28515625" style="1" bestFit="1" customWidth="1"/>
    <col min="1809" max="1809" width="16.42578125" style="1" bestFit="1" customWidth="1"/>
    <col min="1810" max="1810" width="22.85546875" style="1" bestFit="1" customWidth="1"/>
    <col min="1811" max="1811" width="18.5703125" style="1" customWidth="1"/>
    <col min="1812" max="1812" width="18.5703125" style="1" bestFit="1" customWidth="1"/>
    <col min="1813" max="1813" width="17.140625" style="1" customWidth="1"/>
    <col min="1814" max="1814" width="18.85546875" style="1" bestFit="1" customWidth="1"/>
    <col min="1815" max="1815" width="19" style="1" customWidth="1"/>
    <col min="1816" max="1816" width="24.42578125" style="1" bestFit="1" customWidth="1"/>
    <col min="1817" max="1817" width="18.7109375" style="1" bestFit="1" customWidth="1"/>
    <col min="1818" max="1818" width="18.5703125" style="1" bestFit="1" customWidth="1"/>
    <col min="1819" max="1819" width="22" style="1" bestFit="1" customWidth="1"/>
    <col min="1820" max="1820" width="9.28515625" style="1" bestFit="1" customWidth="1"/>
    <col min="1821" max="1821" width="12.140625" style="1" bestFit="1" customWidth="1"/>
    <col min="1822" max="1822" width="15.7109375" style="1" bestFit="1" customWidth="1"/>
    <col min="1823" max="2056" width="11.42578125" style="1"/>
    <col min="2057" max="2058" width="0" style="1" hidden="1" customWidth="1"/>
    <col min="2059" max="2059" width="29.5703125" style="1" bestFit="1" customWidth="1"/>
    <col min="2060" max="2060" width="28.5703125" style="1" customWidth="1"/>
    <col min="2061" max="2062" width="0" style="1" hidden="1" customWidth="1"/>
    <col min="2063" max="2063" width="21.85546875" style="1" bestFit="1" customWidth="1"/>
    <col min="2064" max="2064" width="19.28515625" style="1" bestFit="1" customWidth="1"/>
    <col min="2065" max="2065" width="16.42578125" style="1" bestFit="1" customWidth="1"/>
    <col min="2066" max="2066" width="22.85546875" style="1" bestFit="1" customWidth="1"/>
    <col min="2067" max="2067" width="18.5703125" style="1" customWidth="1"/>
    <col min="2068" max="2068" width="18.5703125" style="1" bestFit="1" customWidth="1"/>
    <col min="2069" max="2069" width="17.140625" style="1" customWidth="1"/>
    <col min="2070" max="2070" width="18.85546875" style="1" bestFit="1" customWidth="1"/>
    <col min="2071" max="2071" width="19" style="1" customWidth="1"/>
    <col min="2072" max="2072" width="24.42578125" style="1" bestFit="1" customWidth="1"/>
    <col min="2073" max="2073" width="18.7109375" style="1" bestFit="1" customWidth="1"/>
    <col min="2074" max="2074" width="18.5703125" style="1" bestFit="1" customWidth="1"/>
    <col min="2075" max="2075" width="22" style="1" bestFit="1" customWidth="1"/>
    <col min="2076" max="2076" width="9.28515625" style="1" bestFit="1" customWidth="1"/>
    <col min="2077" max="2077" width="12.140625" style="1" bestFit="1" customWidth="1"/>
    <col min="2078" max="2078" width="15.7109375" style="1" bestFit="1" customWidth="1"/>
    <col min="2079" max="2312" width="11.42578125" style="1"/>
    <col min="2313" max="2314" width="0" style="1" hidden="1" customWidth="1"/>
    <col min="2315" max="2315" width="29.5703125" style="1" bestFit="1" customWidth="1"/>
    <col min="2316" max="2316" width="28.5703125" style="1" customWidth="1"/>
    <col min="2317" max="2318" width="0" style="1" hidden="1" customWidth="1"/>
    <col min="2319" max="2319" width="21.85546875" style="1" bestFit="1" customWidth="1"/>
    <col min="2320" max="2320" width="19.28515625" style="1" bestFit="1" customWidth="1"/>
    <col min="2321" max="2321" width="16.42578125" style="1" bestFit="1" customWidth="1"/>
    <col min="2322" max="2322" width="22.85546875" style="1" bestFit="1" customWidth="1"/>
    <col min="2323" max="2323" width="18.5703125" style="1" customWidth="1"/>
    <col min="2324" max="2324" width="18.5703125" style="1" bestFit="1" customWidth="1"/>
    <col min="2325" max="2325" width="17.140625" style="1" customWidth="1"/>
    <col min="2326" max="2326" width="18.85546875" style="1" bestFit="1" customWidth="1"/>
    <col min="2327" max="2327" width="19" style="1" customWidth="1"/>
    <col min="2328" max="2328" width="24.42578125" style="1" bestFit="1" customWidth="1"/>
    <col min="2329" max="2329" width="18.7109375" style="1" bestFit="1" customWidth="1"/>
    <col min="2330" max="2330" width="18.5703125" style="1" bestFit="1" customWidth="1"/>
    <col min="2331" max="2331" width="22" style="1" bestFit="1" customWidth="1"/>
    <col min="2332" max="2332" width="9.28515625" style="1" bestFit="1" customWidth="1"/>
    <col min="2333" max="2333" width="12.140625" style="1" bestFit="1" customWidth="1"/>
    <col min="2334" max="2334" width="15.7109375" style="1" bestFit="1" customWidth="1"/>
    <col min="2335" max="2568" width="11.42578125" style="1"/>
    <col min="2569" max="2570" width="0" style="1" hidden="1" customWidth="1"/>
    <col min="2571" max="2571" width="29.5703125" style="1" bestFit="1" customWidth="1"/>
    <col min="2572" max="2572" width="28.5703125" style="1" customWidth="1"/>
    <col min="2573" max="2574" width="0" style="1" hidden="1" customWidth="1"/>
    <col min="2575" max="2575" width="21.85546875" style="1" bestFit="1" customWidth="1"/>
    <col min="2576" max="2576" width="19.28515625" style="1" bestFit="1" customWidth="1"/>
    <col min="2577" max="2577" width="16.42578125" style="1" bestFit="1" customWidth="1"/>
    <col min="2578" max="2578" width="22.85546875" style="1" bestFit="1" customWidth="1"/>
    <col min="2579" max="2579" width="18.5703125" style="1" customWidth="1"/>
    <col min="2580" max="2580" width="18.5703125" style="1" bestFit="1" customWidth="1"/>
    <col min="2581" max="2581" width="17.140625" style="1" customWidth="1"/>
    <col min="2582" max="2582" width="18.85546875" style="1" bestFit="1" customWidth="1"/>
    <col min="2583" max="2583" width="19" style="1" customWidth="1"/>
    <col min="2584" max="2584" width="24.42578125" style="1" bestFit="1" customWidth="1"/>
    <col min="2585" max="2585" width="18.7109375" style="1" bestFit="1" customWidth="1"/>
    <col min="2586" max="2586" width="18.5703125" style="1" bestFit="1" customWidth="1"/>
    <col min="2587" max="2587" width="22" style="1" bestFit="1" customWidth="1"/>
    <col min="2588" max="2588" width="9.28515625" style="1" bestFit="1" customWidth="1"/>
    <col min="2589" max="2589" width="12.140625" style="1" bestFit="1" customWidth="1"/>
    <col min="2590" max="2590" width="15.7109375" style="1" bestFit="1" customWidth="1"/>
    <col min="2591" max="2824" width="11.42578125" style="1"/>
    <col min="2825" max="2826" width="0" style="1" hidden="1" customWidth="1"/>
    <col min="2827" max="2827" width="29.5703125" style="1" bestFit="1" customWidth="1"/>
    <col min="2828" max="2828" width="28.5703125" style="1" customWidth="1"/>
    <col min="2829" max="2830" width="0" style="1" hidden="1" customWidth="1"/>
    <col min="2831" max="2831" width="21.85546875" style="1" bestFit="1" customWidth="1"/>
    <col min="2832" max="2832" width="19.28515625" style="1" bestFit="1" customWidth="1"/>
    <col min="2833" max="2833" width="16.42578125" style="1" bestFit="1" customWidth="1"/>
    <col min="2834" max="2834" width="22.85546875" style="1" bestFit="1" customWidth="1"/>
    <col min="2835" max="2835" width="18.5703125" style="1" customWidth="1"/>
    <col min="2836" max="2836" width="18.5703125" style="1" bestFit="1" customWidth="1"/>
    <col min="2837" max="2837" width="17.140625" style="1" customWidth="1"/>
    <col min="2838" max="2838" width="18.85546875" style="1" bestFit="1" customWidth="1"/>
    <col min="2839" max="2839" width="19" style="1" customWidth="1"/>
    <col min="2840" max="2840" width="24.42578125" style="1" bestFit="1" customWidth="1"/>
    <col min="2841" max="2841" width="18.7109375" style="1" bestFit="1" customWidth="1"/>
    <col min="2842" max="2842" width="18.5703125" style="1" bestFit="1" customWidth="1"/>
    <col min="2843" max="2843" width="22" style="1" bestFit="1" customWidth="1"/>
    <col min="2844" max="2844" width="9.28515625" style="1" bestFit="1" customWidth="1"/>
    <col min="2845" max="2845" width="12.140625" style="1" bestFit="1" customWidth="1"/>
    <col min="2846" max="2846" width="15.7109375" style="1" bestFit="1" customWidth="1"/>
    <col min="2847" max="3080" width="11.42578125" style="1"/>
    <col min="3081" max="3082" width="0" style="1" hidden="1" customWidth="1"/>
    <col min="3083" max="3083" width="29.5703125" style="1" bestFit="1" customWidth="1"/>
    <col min="3084" max="3084" width="28.5703125" style="1" customWidth="1"/>
    <col min="3085" max="3086" width="0" style="1" hidden="1" customWidth="1"/>
    <col min="3087" max="3087" width="21.85546875" style="1" bestFit="1" customWidth="1"/>
    <col min="3088" max="3088" width="19.28515625" style="1" bestFit="1" customWidth="1"/>
    <col min="3089" max="3089" width="16.42578125" style="1" bestFit="1" customWidth="1"/>
    <col min="3090" max="3090" width="22.85546875" style="1" bestFit="1" customWidth="1"/>
    <col min="3091" max="3091" width="18.5703125" style="1" customWidth="1"/>
    <col min="3092" max="3092" width="18.5703125" style="1" bestFit="1" customWidth="1"/>
    <col min="3093" max="3093" width="17.140625" style="1" customWidth="1"/>
    <col min="3094" max="3094" width="18.85546875" style="1" bestFit="1" customWidth="1"/>
    <col min="3095" max="3095" width="19" style="1" customWidth="1"/>
    <col min="3096" max="3096" width="24.42578125" style="1" bestFit="1" customWidth="1"/>
    <col min="3097" max="3097" width="18.7109375" style="1" bestFit="1" customWidth="1"/>
    <col min="3098" max="3098" width="18.5703125" style="1" bestFit="1" customWidth="1"/>
    <col min="3099" max="3099" width="22" style="1" bestFit="1" customWidth="1"/>
    <col min="3100" max="3100" width="9.28515625" style="1" bestFit="1" customWidth="1"/>
    <col min="3101" max="3101" width="12.140625" style="1" bestFit="1" customWidth="1"/>
    <col min="3102" max="3102" width="15.7109375" style="1" bestFit="1" customWidth="1"/>
    <col min="3103" max="3336" width="11.42578125" style="1"/>
    <col min="3337" max="3338" width="0" style="1" hidden="1" customWidth="1"/>
    <col min="3339" max="3339" width="29.5703125" style="1" bestFit="1" customWidth="1"/>
    <col min="3340" max="3340" width="28.5703125" style="1" customWidth="1"/>
    <col min="3341" max="3342" width="0" style="1" hidden="1" customWidth="1"/>
    <col min="3343" max="3343" width="21.85546875" style="1" bestFit="1" customWidth="1"/>
    <col min="3344" max="3344" width="19.28515625" style="1" bestFit="1" customWidth="1"/>
    <col min="3345" max="3345" width="16.42578125" style="1" bestFit="1" customWidth="1"/>
    <col min="3346" max="3346" width="22.85546875" style="1" bestFit="1" customWidth="1"/>
    <col min="3347" max="3347" width="18.5703125" style="1" customWidth="1"/>
    <col min="3348" max="3348" width="18.5703125" style="1" bestFit="1" customWidth="1"/>
    <col min="3349" max="3349" width="17.140625" style="1" customWidth="1"/>
    <col min="3350" max="3350" width="18.85546875" style="1" bestFit="1" customWidth="1"/>
    <col min="3351" max="3351" width="19" style="1" customWidth="1"/>
    <col min="3352" max="3352" width="24.42578125" style="1" bestFit="1" customWidth="1"/>
    <col min="3353" max="3353" width="18.7109375" style="1" bestFit="1" customWidth="1"/>
    <col min="3354" max="3354" width="18.5703125" style="1" bestFit="1" customWidth="1"/>
    <col min="3355" max="3355" width="22" style="1" bestFit="1" customWidth="1"/>
    <col min="3356" max="3356" width="9.28515625" style="1" bestFit="1" customWidth="1"/>
    <col min="3357" max="3357" width="12.140625" style="1" bestFit="1" customWidth="1"/>
    <col min="3358" max="3358" width="15.7109375" style="1" bestFit="1" customWidth="1"/>
    <col min="3359" max="3592" width="11.42578125" style="1"/>
    <col min="3593" max="3594" width="0" style="1" hidden="1" customWidth="1"/>
    <col min="3595" max="3595" width="29.5703125" style="1" bestFit="1" customWidth="1"/>
    <col min="3596" max="3596" width="28.5703125" style="1" customWidth="1"/>
    <col min="3597" max="3598" width="0" style="1" hidden="1" customWidth="1"/>
    <col min="3599" max="3599" width="21.85546875" style="1" bestFit="1" customWidth="1"/>
    <col min="3600" max="3600" width="19.28515625" style="1" bestFit="1" customWidth="1"/>
    <col min="3601" max="3601" width="16.42578125" style="1" bestFit="1" customWidth="1"/>
    <col min="3602" max="3602" width="22.85546875" style="1" bestFit="1" customWidth="1"/>
    <col min="3603" max="3603" width="18.5703125" style="1" customWidth="1"/>
    <col min="3604" max="3604" width="18.5703125" style="1" bestFit="1" customWidth="1"/>
    <col min="3605" max="3605" width="17.140625" style="1" customWidth="1"/>
    <col min="3606" max="3606" width="18.85546875" style="1" bestFit="1" customWidth="1"/>
    <col min="3607" max="3607" width="19" style="1" customWidth="1"/>
    <col min="3608" max="3608" width="24.42578125" style="1" bestFit="1" customWidth="1"/>
    <col min="3609" max="3609" width="18.7109375" style="1" bestFit="1" customWidth="1"/>
    <col min="3610" max="3610" width="18.5703125" style="1" bestFit="1" customWidth="1"/>
    <col min="3611" max="3611" width="22" style="1" bestFit="1" customWidth="1"/>
    <col min="3612" max="3612" width="9.28515625" style="1" bestFit="1" customWidth="1"/>
    <col min="3613" max="3613" width="12.140625" style="1" bestFit="1" customWidth="1"/>
    <col min="3614" max="3614" width="15.7109375" style="1" bestFit="1" customWidth="1"/>
    <col min="3615" max="3848" width="11.42578125" style="1"/>
    <col min="3849" max="3850" width="0" style="1" hidden="1" customWidth="1"/>
    <col min="3851" max="3851" width="29.5703125" style="1" bestFit="1" customWidth="1"/>
    <col min="3852" max="3852" width="28.5703125" style="1" customWidth="1"/>
    <col min="3853" max="3854" width="0" style="1" hidden="1" customWidth="1"/>
    <col min="3855" max="3855" width="21.85546875" style="1" bestFit="1" customWidth="1"/>
    <col min="3856" max="3856" width="19.28515625" style="1" bestFit="1" customWidth="1"/>
    <col min="3857" max="3857" width="16.42578125" style="1" bestFit="1" customWidth="1"/>
    <col min="3858" max="3858" width="22.85546875" style="1" bestFit="1" customWidth="1"/>
    <col min="3859" max="3859" width="18.5703125" style="1" customWidth="1"/>
    <col min="3860" max="3860" width="18.5703125" style="1" bestFit="1" customWidth="1"/>
    <col min="3861" max="3861" width="17.140625" style="1" customWidth="1"/>
    <col min="3862" max="3862" width="18.85546875" style="1" bestFit="1" customWidth="1"/>
    <col min="3863" max="3863" width="19" style="1" customWidth="1"/>
    <col min="3864" max="3864" width="24.42578125" style="1" bestFit="1" customWidth="1"/>
    <col min="3865" max="3865" width="18.7109375" style="1" bestFit="1" customWidth="1"/>
    <col min="3866" max="3866" width="18.5703125" style="1" bestFit="1" customWidth="1"/>
    <col min="3867" max="3867" width="22" style="1" bestFit="1" customWidth="1"/>
    <col min="3868" max="3868" width="9.28515625" style="1" bestFit="1" customWidth="1"/>
    <col min="3869" max="3869" width="12.140625" style="1" bestFit="1" customWidth="1"/>
    <col min="3870" max="3870" width="15.7109375" style="1" bestFit="1" customWidth="1"/>
    <col min="3871" max="4104" width="11.42578125" style="1"/>
    <col min="4105" max="4106" width="0" style="1" hidden="1" customWidth="1"/>
    <col min="4107" max="4107" width="29.5703125" style="1" bestFit="1" customWidth="1"/>
    <col min="4108" max="4108" width="28.5703125" style="1" customWidth="1"/>
    <col min="4109" max="4110" width="0" style="1" hidden="1" customWidth="1"/>
    <col min="4111" max="4111" width="21.85546875" style="1" bestFit="1" customWidth="1"/>
    <col min="4112" max="4112" width="19.28515625" style="1" bestFit="1" customWidth="1"/>
    <col min="4113" max="4113" width="16.42578125" style="1" bestFit="1" customWidth="1"/>
    <col min="4114" max="4114" width="22.85546875" style="1" bestFit="1" customWidth="1"/>
    <col min="4115" max="4115" width="18.5703125" style="1" customWidth="1"/>
    <col min="4116" max="4116" width="18.5703125" style="1" bestFit="1" customWidth="1"/>
    <col min="4117" max="4117" width="17.140625" style="1" customWidth="1"/>
    <col min="4118" max="4118" width="18.85546875" style="1" bestFit="1" customWidth="1"/>
    <col min="4119" max="4119" width="19" style="1" customWidth="1"/>
    <col min="4120" max="4120" width="24.42578125" style="1" bestFit="1" customWidth="1"/>
    <col min="4121" max="4121" width="18.7109375" style="1" bestFit="1" customWidth="1"/>
    <col min="4122" max="4122" width="18.5703125" style="1" bestFit="1" customWidth="1"/>
    <col min="4123" max="4123" width="22" style="1" bestFit="1" customWidth="1"/>
    <col min="4124" max="4124" width="9.28515625" style="1" bestFit="1" customWidth="1"/>
    <col min="4125" max="4125" width="12.140625" style="1" bestFit="1" customWidth="1"/>
    <col min="4126" max="4126" width="15.7109375" style="1" bestFit="1" customWidth="1"/>
    <col min="4127" max="4360" width="11.42578125" style="1"/>
    <col min="4361" max="4362" width="0" style="1" hidden="1" customWidth="1"/>
    <col min="4363" max="4363" width="29.5703125" style="1" bestFit="1" customWidth="1"/>
    <col min="4364" max="4364" width="28.5703125" style="1" customWidth="1"/>
    <col min="4365" max="4366" width="0" style="1" hidden="1" customWidth="1"/>
    <col min="4367" max="4367" width="21.85546875" style="1" bestFit="1" customWidth="1"/>
    <col min="4368" max="4368" width="19.28515625" style="1" bestFit="1" customWidth="1"/>
    <col min="4369" max="4369" width="16.42578125" style="1" bestFit="1" customWidth="1"/>
    <col min="4370" max="4370" width="22.85546875" style="1" bestFit="1" customWidth="1"/>
    <col min="4371" max="4371" width="18.5703125" style="1" customWidth="1"/>
    <col min="4372" max="4372" width="18.5703125" style="1" bestFit="1" customWidth="1"/>
    <col min="4373" max="4373" width="17.140625" style="1" customWidth="1"/>
    <col min="4374" max="4374" width="18.85546875" style="1" bestFit="1" customWidth="1"/>
    <col min="4375" max="4375" width="19" style="1" customWidth="1"/>
    <col min="4376" max="4376" width="24.42578125" style="1" bestFit="1" customWidth="1"/>
    <col min="4377" max="4377" width="18.7109375" style="1" bestFit="1" customWidth="1"/>
    <col min="4378" max="4378" width="18.5703125" style="1" bestFit="1" customWidth="1"/>
    <col min="4379" max="4379" width="22" style="1" bestFit="1" customWidth="1"/>
    <col min="4380" max="4380" width="9.28515625" style="1" bestFit="1" customWidth="1"/>
    <col min="4381" max="4381" width="12.140625" style="1" bestFit="1" customWidth="1"/>
    <col min="4382" max="4382" width="15.7109375" style="1" bestFit="1" customWidth="1"/>
    <col min="4383" max="4616" width="11.42578125" style="1"/>
    <col min="4617" max="4618" width="0" style="1" hidden="1" customWidth="1"/>
    <col min="4619" max="4619" width="29.5703125" style="1" bestFit="1" customWidth="1"/>
    <col min="4620" max="4620" width="28.5703125" style="1" customWidth="1"/>
    <col min="4621" max="4622" width="0" style="1" hidden="1" customWidth="1"/>
    <col min="4623" max="4623" width="21.85546875" style="1" bestFit="1" customWidth="1"/>
    <col min="4624" max="4624" width="19.28515625" style="1" bestFit="1" customWidth="1"/>
    <col min="4625" max="4625" width="16.42578125" style="1" bestFit="1" customWidth="1"/>
    <col min="4626" max="4626" width="22.85546875" style="1" bestFit="1" customWidth="1"/>
    <col min="4627" max="4627" width="18.5703125" style="1" customWidth="1"/>
    <col min="4628" max="4628" width="18.5703125" style="1" bestFit="1" customWidth="1"/>
    <col min="4629" max="4629" width="17.140625" style="1" customWidth="1"/>
    <col min="4630" max="4630" width="18.85546875" style="1" bestFit="1" customWidth="1"/>
    <col min="4631" max="4631" width="19" style="1" customWidth="1"/>
    <col min="4632" max="4632" width="24.42578125" style="1" bestFit="1" customWidth="1"/>
    <col min="4633" max="4633" width="18.7109375" style="1" bestFit="1" customWidth="1"/>
    <col min="4634" max="4634" width="18.5703125" style="1" bestFit="1" customWidth="1"/>
    <col min="4635" max="4635" width="22" style="1" bestFit="1" customWidth="1"/>
    <col min="4636" max="4636" width="9.28515625" style="1" bestFit="1" customWidth="1"/>
    <col min="4637" max="4637" width="12.140625" style="1" bestFit="1" customWidth="1"/>
    <col min="4638" max="4638" width="15.7109375" style="1" bestFit="1" customWidth="1"/>
    <col min="4639" max="4872" width="11.42578125" style="1"/>
    <col min="4873" max="4874" width="0" style="1" hidden="1" customWidth="1"/>
    <col min="4875" max="4875" width="29.5703125" style="1" bestFit="1" customWidth="1"/>
    <col min="4876" max="4876" width="28.5703125" style="1" customWidth="1"/>
    <col min="4877" max="4878" width="0" style="1" hidden="1" customWidth="1"/>
    <col min="4879" max="4879" width="21.85546875" style="1" bestFit="1" customWidth="1"/>
    <col min="4880" max="4880" width="19.28515625" style="1" bestFit="1" customWidth="1"/>
    <col min="4881" max="4881" width="16.42578125" style="1" bestFit="1" customWidth="1"/>
    <col min="4882" max="4882" width="22.85546875" style="1" bestFit="1" customWidth="1"/>
    <col min="4883" max="4883" width="18.5703125" style="1" customWidth="1"/>
    <col min="4884" max="4884" width="18.5703125" style="1" bestFit="1" customWidth="1"/>
    <col min="4885" max="4885" width="17.140625" style="1" customWidth="1"/>
    <col min="4886" max="4886" width="18.85546875" style="1" bestFit="1" customWidth="1"/>
    <col min="4887" max="4887" width="19" style="1" customWidth="1"/>
    <col min="4888" max="4888" width="24.42578125" style="1" bestFit="1" customWidth="1"/>
    <col min="4889" max="4889" width="18.7109375" style="1" bestFit="1" customWidth="1"/>
    <col min="4890" max="4890" width="18.5703125" style="1" bestFit="1" customWidth="1"/>
    <col min="4891" max="4891" width="22" style="1" bestFit="1" customWidth="1"/>
    <col min="4892" max="4892" width="9.28515625" style="1" bestFit="1" customWidth="1"/>
    <col min="4893" max="4893" width="12.140625" style="1" bestFit="1" customWidth="1"/>
    <col min="4894" max="4894" width="15.7109375" style="1" bestFit="1" customWidth="1"/>
    <col min="4895" max="5128" width="11.42578125" style="1"/>
    <col min="5129" max="5130" width="0" style="1" hidden="1" customWidth="1"/>
    <col min="5131" max="5131" width="29.5703125" style="1" bestFit="1" customWidth="1"/>
    <col min="5132" max="5132" width="28.5703125" style="1" customWidth="1"/>
    <col min="5133" max="5134" width="0" style="1" hidden="1" customWidth="1"/>
    <col min="5135" max="5135" width="21.85546875" style="1" bestFit="1" customWidth="1"/>
    <col min="5136" max="5136" width="19.28515625" style="1" bestFit="1" customWidth="1"/>
    <col min="5137" max="5137" width="16.42578125" style="1" bestFit="1" customWidth="1"/>
    <col min="5138" max="5138" width="22.85546875" style="1" bestFit="1" customWidth="1"/>
    <col min="5139" max="5139" width="18.5703125" style="1" customWidth="1"/>
    <col min="5140" max="5140" width="18.5703125" style="1" bestFit="1" customWidth="1"/>
    <col min="5141" max="5141" width="17.140625" style="1" customWidth="1"/>
    <col min="5142" max="5142" width="18.85546875" style="1" bestFit="1" customWidth="1"/>
    <col min="5143" max="5143" width="19" style="1" customWidth="1"/>
    <col min="5144" max="5144" width="24.42578125" style="1" bestFit="1" customWidth="1"/>
    <col min="5145" max="5145" width="18.7109375" style="1" bestFit="1" customWidth="1"/>
    <col min="5146" max="5146" width="18.5703125" style="1" bestFit="1" customWidth="1"/>
    <col min="5147" max="5147" width="22" style="1" bestFit="1" customWidth="1"/>
    <col min="5148" max="5148" width="9.28515625" style="1" bestFit="1" customWidth="1"/>
    <col min="5149" max="5149" width="12.140625" style="1" bestFit="1" customWidth="1"/>
    <col min="5150" max="5150" width="15.7109375" style="1" bestFit="1" customWidth="1"/>
    <col min="5151" max="5384" width="11.42578125" style="1"/>
    <col min="5385" max="5386" width="0" style="1" hidden="1" customWidth="1"/>
    <col min="5387" max="5387" width="29.5703125" style="1" bestFit="1" customWidth="1"/>
    <col min="5388" max="5388" width="28.5703125" style="1" customWidth="1"/>
    <col min="5389" max="5390" width="0" style="1" hidden="1" customWidth="1"/>
    <col min="5391" max="5391" width="21.85546875" style="1" bestFit="1" customWidth="1"/>
    <col min="5392" max="5392" width="19.28515625" style="1" bestFit="1" customWidth="1"/>
    <col min="5393" max="5393" width="16.42578125" style="1" bestFit="1" customWidth="1"/>
    <col min="5394" max="5394" width="22.85546875" style="1" bestFit="1" customWidth="1"/>
    <col min="5395" max="5395" width="18.5703125" style="1" customWidth="1"/>
    <col min="5396" max="5396" width="18.5703125" style="1" bestFit="1" customWidth="1"/>
    <col min="5397" max="5397" width="17.140625" style="1" customWidth="1"/>
    <col min="5398" max="5398" width="18.85546875" style="1" bestFit="1" customWidth="1"/>
    <col min="5399" max="5399" width="19" style="1" customWidth="1"/>
    <col min="5400" max="5400" width="24.42578125" style="1" bestFit="1" customWidth="1"/>
    <col min="5401" max="5401" width="18.7109375" style="1" bestFit="1" customWidth="1"/>
    <col min="5402" max="5402" width="18.5703125" style="1" bestFit="1" customWidth="1"/>
    <col min="5403" max="5403" width="22" style="1" bestFit="1" customWidth="1"/>
    <col min="5404" max="5404" width="9.28515625" style="1" bestFit="1" customWidth="1"/>
    <col min="5405" max="5405" width="12.140625" style="1" bestFit="1" customWidth="1"/>
    <col min="5406" max="5406" width="15.7109375" style="1" bestFit="1" customWidth="1"/>
    <col min="5407" max="5640" width="11.42578125" style="1"/>
    <col min="5641" max="5642" width="0" style="1" hidden="1" customWidth="1"/>
    <col min="5643" max="5643" width="29.5703125" style="1" bestFit="1" customWidth="1"/>
    <col min="5644" max="5644" width="28.5703125" style="1" customWidth="1"/>
    <col min="5645" max="5646" width="0" style="1" hidden="1" customWidth="1"/>
    <col min="5647" max="5647" width="21.85546875" style="1" bestFit="1" customWidth="1"/>
    <col min="5648" max="5648" width="19.28515625" style="1" bestFit="1" customWidth="1"/>
    <col min="5649" max="5649" width="16.42578125" style="1" bestFit="1" customWidth="1"/>
    <col min="5650" max="5650" width="22.85546875" style="1" bestFit="1" customWidth="1"/>
    <col min="5651" max="5651" width="18.5703125" style="1" customWidth="1"/>
    <col min="5652" max="5652" width="18.5703125" style="1" bestFit="1" customWidth="1"/>
    <col min="5653" max="5653" width="17.140625" style="1" customWidth="1"/>
    <col min="5654" max="5654" width="18.85546875" style="1" bestFit="1" customWidth="1"/>
    <col min="5655" max="5655" width="19" style="1" customWidth="1"/>
    <col min="5656" max="5656" width="24.42578125" style="1" bestFit="1" customWidth="1"/>
    <col min="5657" max="5657" width="18.7109375" style="1" bestFit="1" customWidth="1"/>
    <col min="5658" max="5658" width="18.5703125" style="1" bestFit="1" customWidth="1"/>
    <col min="5659" max="5659" width="22" style="1" bestFit="1" customWidth="1"/>
    <col min="5660" max="5660" width="9.28515625" style="1" bestFit="1" customWidth="1"/>
    <col min="5661" max="5661" width="12.140625" style="1" bestFit="1" customWidth="1"/>
    <col min="5662" max="5662" width="15.7109375" style="1" bestFit="1" customWidth="1"/>
    <col min="5663" max="5896" width="11.42578125" style="1"/>
    <col min="5897" max="5898" width="0" style="1" hidden="1" customWidth="1"/>
    <col min="5899" max="5899" width="29.5703125" style="1" bestFit="1" customWidth="1"/>
    <col min="5900" max="5900" width="28.5703125" style="1" customWidth="1"/>
    <col min="5901" max="5902" width="0" style="1" hidden="1" customWidth="1"/>
    <col min="5903" max="5903" width="21.85546875" style="1" bestFit="1" customWidth="1"/>
    <col min="5904" max="5904" width="19.28515625" style="1" bestFit="1" customWidth="1"/>
    <col min="5905" max="5905" width="16.42578125" style="1" bestFit="1" customWidth="1"/>
    <col min="5906" max="5906" width="22.85546875" style="1" bestFit="1" customWidth="1"/>
    <col min="5907" max="5907" width="18.5703125" style="1" customWidth="1"/>
    <col min="5908" max="5908" width="18.5703125" style="1" bestFit="1" customWidth="1"/>
    <col min="5909" max="5909" width="17.140625" style="1" customWidth="1"/>
    <col min="5910" max="5910" width="18.85546875" style="1" bestFit="1" customWidth="1"/>
    <col min="5911" max="5911" width="19" style="1" customWidth="1"/>
    <col min="5912" max="5912" width="24.42578125" style="1" bestFit="1" customWidth="1"/>
    <col min="5913" max="5913" width="18.7109375" style="1" bestFit="1" customWidth="1"/>
    <col min="5914" max="5914" width="18.5703125" style="1" bestFit="1" customWidth="1"/>
    <col min="5915" max="5915" width="22" style="1" bestFit="1" customWidth="1"/>
    <col min="5916" max="5916" width="9.28515625" style="1" bestFit="1" customWidth="1"/>
    <col min="5917" max="5917" width="12.140625" style="1" bestFit="1" customWidth="1"/>
    <col min="5918" max="5918" width="15.7109375" style="1" bestFit="1" customWidth="1"/>
    <col min="5919" max="6152" width="11.42578125" style="1"/>
    <col min="6153" max="6154" width="0" style="1" hidden="1" customWidth="1"/>
    <col min="6155" max="6155" width="29.5703125" style="1" bestFit="1" customWidth="1"/>
    <col min="6156" max="6156" width="28.5703125" style="1" customWidth="1"/>
    <col min="6157" max="6158" width="0" style="1" hidden="1" customWidth="1"/>
    <col min="6159" max="6159" width="21.85546875" style="1" bestFit="1" customWidth="1"/>
    <col min="6160" max="6160" width="19.28515625" style="1" bestFit="1" customWidth="1"/>
    <col min="6161" max="6161" width="16.42578125" style="1" bestFit="1" customWidth="1"/>
    <col min="6162" max="6162" width="22.85546875" style="1" bestFit="1" customWidth="1"/>
    <col min="6163" max="6163" width="18.5703125" style="1" customWidth="1"/>
    <col min="6164" max="6164" width="18.5703125" style="1" bestFit="1" customWidth="1"/>
    <col min="6165" max="6165" width="17.140625" style="1" customWidth="1"/>
    <col min="6166" max="6166" width="18.85546875" style="1" bestFit="1" customWidth="1"/>
    <col min="6167" max="6167" width="19" style="1" customWidth="1"/>
    <col min="6168" max="6168" width="24.42578125" style="1" bestFit="1" customWidth="1"/>
    <col min="6169" max="6169" width="18.7109375" style="1" bestFit="1" customWidth="1"/>
    <col min="6170" max="6170" width="18.5703125" style="1" bestFit="1" customWidth="1"/>
    <col min="6171" max="6171" width="22" style="1" bestFit="1" customWidth="1"/>
    <col min="6172" max="6172" width="9.28515625" style="1" bestFit="1" customWidth="1"/>
    <col min="6173" max="6173" width="12.140625" style="1" bestFit="1" customWidth="1"/>
    <col min="6174" max="6174" width="15.7109375" style="1" bestFit="1" customWidth="1"/>
    <col min="6175" max="6408" width="11.42578125" style="1"/>
    <col min="6409" max="6410" width="0" style="1" hidden="1" customWidth="1"/>
    <col min="6411" max="6411" width="29.5703125" style="1" bestFit="1" customWidth="1"/>
    <col min="6412" max="6412" width="28.5703125" style="1" customWidth="1"/>
    <col min="6413" max="6414" width="0" style="1" hidden="1" customWidth="1"/>
    <col min="6415" max="6415" width="21.85546875" style="1" bestFit="1" customWidth="1"/>
    <col min="6416" max="6416" width="19.28515625" style="1" bestFit="1" customWidth="1"/>
    <col min="6417" max="6417" width="16.42578125" style="1" bestFit="1" customWidth="1"/>
    <col min="6418" max="6418" width="22.85546875" style="1" bestFit="1" customWidth="1"/>
    <col min="6419" max="6419" width="18.5703125" style="1" customWidth="1"/>
    <col min="6420" max="6420" width="18.5703125" style="1" bestFit="1" customWidth="1"/>
    <col min="6421" max="6421" width="17.140625" style="1" customWidth="1"/>
    <col min="6422" max="6422" width="18.85546875" style="1" bestFit="1" customWidth="1"/>
    <col min="6423" max="6423" width="19" style="1" customWidth="1"/>
    <col min="6424" max="6424" width="24.42578125" style="1" bestFit="1" customWidth="1"/>
    <col min="6425" max="6425" width="18.7109375" style="1" bestFit="1" customWidth="1"/>
    <col min="6426" max="6426" width="18.5703125" style="1" bestFit="1" customWidth="1"/>
    <col min="6427" max="6427" width="22" style="1" bestFit="1" customWidth="1"/>
    <col min="6428" max="6428" width="9.28515625" style="1" bestFit="1" customWidth="1"/>
    <col min="6429" max="6429" width="12.140625" style="1" bestFit="1" customWidth="1"/>
    <col min="6430" max="6430" width="15.7109375" style="1" bestFit="1" customWidth="1"/>
    <col min="6431" max="6664" width="11.42578125" style="1"/>
    <col min="6665" max="6666" width="0" style="1" hidden="1" customWidth="1"/>
    <col min="6667" max="6667" width="29.5703125" style="1" bestFit="1" customWidth="1"/>
    <col min="6668" max="6668" width="28.5703125" style="1" customWidth="1"/>
    <col min="6669" max="6670" width="0" style="1" hidden="1" customWidth="1"/>
    <col min="6671" max="6671" width="21.85546875" style="1" bestFit="1" customWidth="1"/>
    <col min="6672" max="6672" width="19.28515625" style="1" bestFit="1" customWidth="1"/>
    <col min="6673" max="6673" width="16.42578125" style="1" bestFit="1" customWidth="1"/>
    <col min="6674" max="6674" width="22.85546875" style="1" bestFit="1" customWidth="1"/>
    <col min="6675" max="6675" width="18.5703125" style="1" customWidth="1"/>
    <col min="6676" max="6676" width="18.5703125" style="1" bestFit="1" customWidth="1"/>
    <col min="6677" max="6677" width="17.140625" style="1" customWidth="1"/>
    <col min="6678" max="6678" width="18.85546875" style="1" bestFit="1" customWidth="1"/>
    <col min="6679" max="6679" width="19" style="1" customWidth="1"/>
    <col min="6680" max="6680" width="24.42578125" style="1" bestFit="1" customWidth="1"/>
    <col min="6681" max="6681" width="18.7109375" style="1" bestFit="1" customWidth="1"/>
    <col min="6682" max="6682" width="18.5703125" style="1" bestFit="1" customWidth="1"/>
    <col min="6683" max="6683" width="22" style="1" bestFit="1" customWidth="1"/>
    <col min="6684" max="6684" width="9.28515625" style="1" bestFit="1" customWidth="1"/>
    <col min="6685" max="6685" width="12.140625" style="1" bestFit="1" customWidth="1"/>
    <col min="6686" max="6686" width="15.7109375" style="1" bestFit="1" customWidth="1"/>
    <col min="6687" max="6920" width="11.42578125" style="1"/>
    <col min="6921" max="6922" width="0" style="1" hidden="1" customWidth="1"/>
    <col min="6923" max="6923" width="29.5703125" style="1" bestFit="1" customWidth="1"/>
    <col min="6924" max="6924" width="28.5703125" style="1" customWidth="1"/>
    <col min="6925" max="6926" width="0" style="1" hidden="1" customWidth="1"/>
    <col min="6927" max="6927" width="21.85546875" style="1" bestFit="1" customWidth="1"/>
    <col min="6928" max="6928" width="19.28515625" style="1" bestFit="1" customWidth="1"/>
    <col min="6929" max="6929" width="16.42578125" style="1" bestFit="1" customWidth="1"/>
    <col min="6930" max="6930" width="22.85546875" style="1" bestFit="1" customWidth="1"/>
    <col min="6931" max="6931" width="18.5703125" style="1" customWidth="1"/>
    <col min="6932" max="6932" width="18.5703125" style="1" bestFit="1" customWidth="1"/>
    <col min="6933" max="6933" width="17.140625" style="1" customWidth="1"/>
    <col min="6934" max="6934" width="18.85546875" style="1" bestFit="1" customWidth="1"/>
    <col min="6935" max="6935" width="19" style="1" customWidth="1"/>
    <col min="6936" max="6936" width="24.42578125" style="1" bestFit="1" customWidth="1"/>
    <col min="6937" max="6937" width="18.7109375" style="1" bestFit="1" customWidth="1"/>
    <col min="6938" max="6938" width="18.5703125" style="1" bestFit="1" customWidth="1"/>
    <col min="6939" max="6939" width="22" style="1" bestFit="1" customWidth="1"/>
    <col min="6940" max="6940" width="9.28515625" style="1" bestFit="1" customWidth="1"/>
    <col min="6941" max="6941" width="12.140625" style="1" bestFit="1" customWidth="1"/>
    <col min="6942" max="6942" width="15.7109375" style="1" bestFit="1" customWidth="1"/>
    <col min="6943" max="7176" width="11.42578125" style="1"/>
    <col min="7177" max="7178" width="0" style="1" hidden="1" customWidth="1"/>
    <col min="7179" max="7179" width="29.5703125" style="1" bestFit="1" customWidth="1"/>
    <col min="7180" max="7180" width="28.5703125" style="1" customWidth="1"/>
    <col min="7181" max="7182" width="0" style="1" hidden="1" customWidth="1"/>
    <col min="7183" max="7183" width="21.85546875" style="1" bestFit="1" customWidth="1"/>
    <col min="7184" max="7184" width="19.28515625" style="1" bestFit="1" customWidth="1"/>
    <col min="7185" max="7185" width="16.42578125" style="1" bestFit="1" customWidth="1"/>
    <col min="7186" max="7186" width="22.85546875" style="1" bestFit="1" customWidth="1"/>
    <col min="7187" max="7187" width="18.5703125" style="1" customWidth="1"/>
    <col min="7188" max="7188" width="18.5703125" style="1" bestFit="1" customWidth="1"/>
    <col min="7189" max="7189" width="17.140625" style="1" customWidth="1"/>
    <col min="7190" max="7190" width="18.85546875" style="1" bestFit="1" customWidth="1"/>
    <col min="7191" max="7191" width="19" style="1" customWidth="1"/>
    <col min="7192" max="7192" width="24.42578125" style="1" bestFit="1" customWidth="1"/>
    <col min="7193" max="7193" width="18.7109375" style="1" bestFit="1" customWidth="1"/>
    <col min="7194" max="7194" width="18.5703125" style="1" bestFit="1" customWidth="1"/>
    <col min="7195" max="7195" width="22" style="1" bestFit="1" customWidth="1"/>
    <col min="7196" max="7196" width="9.28515625" style="1" bestFit="1" customWidth="1"/>
    <col min="7197" max="7197" width="12.140625" style="1" bestFit="1" customWidth="1"/>
    <col min="7198" max="7198" width="15.7109375" style="1" bestFit="1" customWidth="1"/>
    <col min="7199" max="7432" width="11.42578125" style="1"/>
    <col min="7433" max="7434" width="0" style="1" hidden="1" customWidth="1"/>
    <col min="7435" max="7435" width="29.5703125" style="1" bestFit="1" customWidth="1"/>
    <col min="7436" max="7436" width="28.5703125" style="1" customWidth="1"/>
    <col min="7437" max="7438" width="0" style="1" hidden="1" customWidth="1"/>
    <col min="7439" max="7439" width="21.85546875" style="1" bestFit="1" customWidth="1"/>
    <col min="7440" max="7440" width="19.28515625" style="1" bestFit="1" customWidth="1"/>
    <col min="7441" max="7441" width="16.42578125" style="1" bestFit="1" customWidth="1"/>
    <col min="7442" max="7442" width="22.85546875" style="1" bestFit="1" customWidth="1"/>
    <col min="7443" max="7443" width="18.5703125" style="1" customWidth="1"/>
    <col min="7444" max="7444" width="18.5703125" style="1" bestFit="1" customWidth="1"/>
    <col min="7445" max="7445" width="17.140625" style="1" customWidth="1"/>
    <col min="7446" max="7446" width="18.85546875" style="1" bestFit="1" customWidth="1"/>
    <col min="7447" max="7447" width="19" style="1" customWidth="1"/>
    <col min="7448" max="7448" width="24.42578125" style="1" bestFit="1" customWidth="1"/>
    <col min="7449" max="7449" width="18.7109375" style="1" bestFit="1" customWidth="1"/>
    <col min="7450" max="7450" width="18.5703125" style="1" bestFit="1" customWidth="1"/>
    <col min="7451" max="7451" width="22" style="1" bestFit="1" customWidth="1"/>
    <col min="7452" max="7452" width="9.28515625" style="1" bestFit="1" customWidth="1"/>
    <col min="7453" max="7453" width="12.140625" style="1" bestFit="1" customWidth="1"/>
    <col min="7454" max="7454" width="15.7109375" style="1" bestFit="1" customWidth="1"/>
    <col min="7455" max="7688" width="11.42578125" style="1"/>
    <col min="7689" max="7690" width="0" style="1" hidden="1" customWidth="1"/>
    <col min="7691" max="7691" width="29.5703125" style="1" bestFit="1" customWidth="1"/>
    <col min="7692" max="7692" width="28.5703125" style="1" customWidth="1"/>
    <col min="7693" max="7694" width="0" style="1" hidden="1" customWidth="1"/>
    <col min="7695" max="7695" width="21.85546875" style="1" bestFit="1" customWidth="1"/>
    <col min="7696" max="7696" width="19.28515625" style="1" bestFit="1" customWidth="1"/>
    <col min="7697" max="7697" width="16.42578125" style="1" bestFit="1" customWidth="1"/>
    <col min="7698" max="7698" width="22.85546875" style="1" bestFit="1" customWidth="1"/>
    <col min="7699" max="7699" width="18.5703125" style="1" customWidth="1"/>
    <col min="7700" max="7700" width="18.5703125" style="1" bestFit="1" customWidth="1"/>
    <col min="7701" max="7701" width="17.140625" style="1" customWidth="1"/>
    <col min="7702" max="7702" width="18.85546875" style="1" bestFit="1" customWidth="1"/>
    <col min="7703" max="7703" width="19" style="1" customWidth="1"/>
    <col min="7704" max="7704" width="24.42578125" style="1" bestFit="1" customWidth="1"/>
    <col min="7705" max="7705" width="18.7109375" style="1" bestFit="1" customWidth="1"/>
    <col min="7706" max="7706" width="18.5703125" style="1" bestFit="1" customWidth="1"/>
    <col min="7707" max="7707" width="22" style="1" bestFit="1" customWidth="1"/>
    <col min="7708" max="7708" width="9.28515625" style="1" bestFit="1" customWidth="1"/>
    <col min="7709" max="7709" width="12.140625" style="1" bestFit="1" customWidth="1"/>
    <col min="7710" max="7710" width="15.7109375" style="1" bestFit="1" customWidth="1"/>
    <col min="7711" max="7944" width="11.42578125" style="1"/>
    <col min="7945" max="7946" width="0" style="1" hidden="1" customWidth="1"/>
    <col min="7947" max="7947" width="29.5703125" style="1" bestFit="1" customWidth="1"/>
    <col min="7948" max="7948" width="28.5703125" style="1" customWidth="1"/>
    <col min="7949" max="7950" width="0" style="1" hidden="1" customWidth="1"/>
    <col min="7951" max="7951" width="21.85546875" style="1" bestFit="1" customWidth="1"/>
    <col min="7952" max="7952" width="19.28515625" style="1" bestFit="1" customWidth="1"/>
    <col min="7953" max="7953" width="16.42578125" style="1" bestFit="1" customWidth="1"/>
    <col min="7954" max="7954" width="22.85546875" style="1" bestFit="1" customWidth="1"/>
    <col min="7955" max="7955" width="18.5703125" style="1" customWidth="1"/>
    <col min="7956" max="7956" width="18.5703125" style="1" bestFit="1" customWidth="1"/>
    <col min="7957" max="7957" width="17.140625" style="1" customWidth="1"/>
    <col min="7958" max="7958" width="18.85546875" style="1" bestFit="1" customWidth="1"/>
    <col min="7959" max="7959" width="19" style="1" customWidth="1"/>
    <col min="7960" max="7960" width="24.42578125" style="1" bestFit="1" customWidth="1"/>
    <col min="7961" max="7961" width="18.7109375" style="1" bestFit="1" customWidth="1"/>
    <col min="7962" max="7962" width="18.5703125" style="1" bestFit="1" customWidth="1"/>
    <col min="7963" max="7963" width="22" style="1" bestFit="1" customWidth="1"/>
    <col min="7964" max="7964" width="9.28515625" style="1" bestFit="1" customWidth="1"/>
    <col min="7965" max="7965" width="12.140625" style="1" bestFit="1" customWidth="1"/>
    <col min="7966" max="7966" width="15.7109375" style="1" bestFit="1" customWidth="1"/>
    <col min="7967" max="8200" width="11.42578125" style="1"/>
    <col min="8201" max="8202" width="0" style="1" hidden="1" customWidth="1"/>
    <col min="8203" max="8203" width="29.5703125" style="1" bestFit="1" customWidth="1"/>
    <col min="8204" max="8204" width="28.5703125" style="1" customWidth="1"/>
    <col min="8205" max="8206" width="0" style="1" hidden="1" customWidth="1"/>
    <col min="8207" max="8207" width="21.85546875" style="1" bestFit="1" customWidth="1"/>
    <col min="8208" max="8208" width="19.28515625" style="1" bestFit="1" customWidth="1"/>
    <col min="8209" max="8209" width="16.42578125" style="1" bestFit="1" customWidth="1"/>
    <col min="8210" max="8210" width="22.85546875" style="1" bestFit="1" customWidth="1"/>
    <col min="8211" max="8211" width="18.5703125" style="1" customWidth="1"/>
    <col min="8212" max="8212" width="18.5703125" style="1" bestFit="1" customWidth="1"/>
    <col min="8213" max="8213" width="17.140625" style="1" customWidth="1"/>
    <col min="8214" max="8214" width="18.85546875" style="1" bestFit="1" customWidth="1"/>
    <col min="8215" max="8215" width="19" style="1" customWidth="1"/>
    <col min="8216" max="8216" width="24.42578125" style="1" bestFit="1" customWidth="1"/>
    <col min="8217" max="8217" width="18.7109375" style="1" bestFit="1" customWidth="1"/>
    <col min="8218" max="8218" width="18.5703125" style="1" bestFit="1" customWidth="1"/>
    <col min="8219" max="8219" width="22" style="1" bestFit="1" customWidth="1"/>
    <col min="8220" max="8220" width="9.28515625" style="1" bestFit="1" customWidth="1"/>
    <col min="8221" max="8221" width="12.140625" style="1" bestFit="1" customWidth="1"/>
    <col min="8222" max="8222" width="15.7109375" style="1" bestFit="1" customWidth="1"/>
    <col min="8223" max="8456" width="11.42578125" style="1"/>
    <col min="8457" max="8458" width="0" style="1" hidden="1" customWidth="1"/>
    <col min="8459" max="8459" width="29.5703125" style="1" bestFit="1" customWidth="1"/>
    <col min="8460" max="8460" width="28.5703125" style="1" customWidth="1"/>
    <col min="8461" max="8462" width="0" style="1" hidden="1" customWidth="1"/>
    <col min="8463" max="8463" width="21.85546875" style="1" bestFit="1" customWidth="1"/>
    <col min="8464" max="8464" width="19.28515625" style="1" bestFit="1" customWidth="1"/>
    <col min="8465" max="8465" width="16.42578125" style="1" bestFit="1" customWidth="1"/>
    <col min="8466" max="8466" width="22.85546875" style="1" bestFit="1" customWidth="1"/>
    <col min="8467" max="8467" width="18.5703125" style="1" customWidth="1"/>
    <col min="8468" max="8468" width="18.5703125" style="1" bestFit="1" customWidth="1"/>
    <col min="8469" max="8469" width="17.140625" style="1" customWidth="1"/>
    <col min="8470" max="8470" width="18.85546875" style="1" bestFit="1" customWidth="1"/>
    <col min="8471" max="8471" width="19" style="1" customWidth="1"/>
    <col min="8472" max="8472" width="24.42578125" style="1" bestFit="1" customWidth="1"/>
    <col min="8473" max="8473" width="18.7109375" style="1" bestFit="1" customWidth="1"/>
    <col min="8474" max="8474" width="18.5703125" style="1" bestFit="1" customWidth="1"/>
    <col min="8475" max="8475" width="22" style="1" bestFit="1" customWidth="1"/>
    <col min="8476" max="8476" width="9.28515625" style="1" bestFit="1" customWidth="1"/>
    <col min="8477" max="8477" width="12.140625" style="1" bestFit="1" customWidth="1"/>
    <col min="8478" max="8478" width="15.7109375" style="1" bestFit="1" customWidth="1"/>
    <col min="8479" max="8712" width="11.42578125" style="1"/>
    <col min="8713" max="8714" width="0" style="1" hidden="1" customWidth="1"/>
    <col min="8715" max="8715" width="29.5703125" style="1" bestFit="1" customWidth="1"/>
    <col min="8716" max="8716" width="28.5703125" style="1" customWidth="1"/>
    <col min="8717" max="8718" width="0" style="1" hidden="1" customWidth="1"/>
    <col min="8719" max="8719" width="21.85546875" style="1" bestFit="1" customWidth="1"/>
    <col min="8720" max="8720" width="19.28515625" style="1" bestFit="1" customWidth="1"/>
    <col min="8721" max="8721" width="16.42578125" style="1" bestFit="1" customWidth="1"/>
    <col min="8722" max="8722" width="22.85546875" style="1" bestFit="1" customWidth="1"/>
    <col min="8723" max="8723" width="18.5703125" style="1" customWidth="1"/>
    <col min="8724" max="8724" width="18.5703125" style="1" bestFit="1" customWidth="1"/>
    <col min="8725" max="8725" width="17.140625" style="1" customWidth="1"/>
    <col min="8726" max="8726" width="18.85546875" style="1" bestFit="1" customWidth="1"/>
    <col min="8727" max="8727" width="19" style="1" customWidth="1"/>
    <col min="8728" max="8728" width="24.42578125" style="1" bestFit="1" customWidth="1"/>
    <col min="8729" max="8729" width="18.7109375" style="1" bestFit="1" customWidth="1"/>
    <col min="8730" max="8730" width="18.5703125" style="1" bestFit="1" customWidth="1"/>
    <col min="8731" max="8731" width="22" style="1" bestFit="1" customWidth="1"/>
    <col min="8732" max="8732" width="9.28515625" style="1" bestFit="1" customWidth="1"/>
    <col min="8733" max="8733" width="12.140625" style="1" bestFit="1" customWidth="1"/>
    <col min="8734" max="8734" width="15.7109375" style="1" bestFit="1" customWidth="1"/>
    <col min="8735" max="8968" width="11.42578125" style="1"/>
    <col min="8969" max="8970" width="0" style="1" hidden="1" customWidth="1"/>
    <col min="8971" max="8971" width="29.5703125" style="1" bestFit="1" customWidth="1"/>
    <col min="8972" max="8972" width="28.5703125" style="1" customWidth="1"/>
    <col min="8973" max="8974" width="0" style="1" hidden="1" customWidth="1"/>
    <col min="8975" max="8975" width="21.85546875" style="1" bestFit="1" customWidth="1"/>
    <col min="8976" max="8976" width="19.28515625" style="1" bestFit="1" customWidth="1"/>
    <col min="8977" max="8977" width="16.42578125" style="1" bestFit="1" customWidth="1"/>
    <col min="8978" max="8978" width="22.85546875" style="1" bestFit="1" customWidth="1"/>
    <col min="8979" max="8979" width="18.5703125" style="1" customWidth="1"/>
    <col min="8980" max="8980" width="18.5703125" style="1" bestFit="1" customWidth="1"/>
    <col min="8981" max="8981" width="17.140625" style="1" customWidth="1"/>
    <col min="8982" max="8982" width="18.85546875" style="1" bestFit="1" customWidth="1"/>
    <col min="8983" max="8983" width="19" style="1" customWidth="1"/>
    <col min="8984" max="8984" width="24.42578125" style="1" bestFit="1" customWidth="1"/>
    <col min="8985" max="8985" width="18.7109375" style="1" bestFit="1" customWidth="1"/>
    <col min="8986" max="8986" width="18.5703125" style="1" bestFit="1" customWidth="1"/>
    <col min="8987" max="8987" width="22" style="1" bestFit="1" customWidth="1"/>
    <col min="8988" max="8988" width="9.28515625" style="1" bestFit="1" customWidth="1"/>
    <col min="8989" max="8989" width="12.140625" style="1" bestFit="1" customWidth="1"/>
    <col min="8990" max="8990" width="15.7109375" style="1" bestFit="1" customWidth="1"/>
    <col min="8991" max="9224" width="11.42578125" style="1"/>
    <col min="9225" max="9226" width="0" style="1" hidden="1" customWidth="1"/>
    <col min="9227" max="9227" width="29.5703125" style="1" bestFit="1" customWidth="1"/>
    <col min="9228" max="9228" width="28.5703125" style="1" customWidth="1"/>
    <col min="9229" max="9230" width="0" style="1" hidden="1" customWidth="1"/>
    <col min="9231" max="9231" width="21.85546875" style="1" bestFit="1" customWidth="1"/>
    <col min="9232" max="9232" width="19.28515625" style="1" bestFit="1" customWidth="1"/>
    <col min="9233" max="9233" width="16.42578125" style="1" bestFit="1" customWidth="1"/>
    <col min="9234" max="9234" width="22.85546875" style="1" bestFit="1" customWidth="1"/>
    <col min="9235" max="9235" width="18.5703125" style="1" customWidth="1"/>
    <col min="9236" max="9236" width="18.5703125" style="1" bestFit="1" customWidth="1"/>
    <col min="9237" max="9237" width="17.140625" style="1" customWidth="1"/>
    <col min="9238" max="9238" width="18.85546875" style="1" bestFit="1" customWidth="1"/>
    <col min="9239" max="9239" width="19" style="1" customWidth="1"/>
    <col min="9240" max="9240" width="24.42578125" style="1" bestFit="1" customWidth="1"/>
    <col min="9241" max="9241" width="18.7109375" style="1" bestFit="1" customWidth="1"/>
    <col min="9242" max="9242" width="18.5703125" style="1" bestFit="1" customWidth="1"/>
    <col min="9243" max="9243" width="22" style="1" bestFit="1" customWidth="1"/>
    <col min="9244" max="9244" width="9.28515625" style="1" bestFit="1" customWidth="1"/>
    <col min="9245" max="9245" width="12.140625" style="1" bestFit="1" customWidth="1"/>
    <col min="9246" max="9246" width="15.7109375" style="1" bestFit="1" customWidth="1"/>
    <col min="9247" max="9480" width="11.42578125" style="1"/>
    <col min="9481" max="9482" width="0" style="1" hidden="1" customWidth="1"/>
    <col min="9483" max="9483" width="29.5703125" style="1" bestFit="1" customWidth="1"/>
    <col min="9484" max="9484" width="28.5703125" style="1" customWidth="1"/>
    <col min="9485" max="9486" width="0" style="1" hidden="1" customWidth="1"/>
    <col min="9487" max="9487" width="21.85546875" style="1" bestFit="1" customWidth="1"/>
    <col min="9488" max="9488" width="19.28515625" style="1" bestFit="1" customWidth="1"/>
    <col min="9489" max="9489" width="16.42578125" style="1" bestFit="1" customWidth="1"/>
    <col min="9490" max="9490" width="22.85546875" style="1" bestFit="1" customWidth="1"/>
    <col min="9491" max="9491" width="18.5703125" style="1" customWidth="1"/>
    <col min="9492" max="9492" width="18.5703125" style="1" bestFit="1" customWidth="1"/>
    <col min="9493" max="9493" width="17.140625" style="1" customWidth="1"/>
    <col min="9494" max="9494" width="18.85546875" style="1" bestFit="1" customWidth="1"/>
    <col min="9495" max="9495" width="19" style="1" customWidth="1"/>
    <col min="9496" max="9496" width="24.42578125" style="1" bestFit="1" customWidth="1"/>
    <col min="9497" max="9497" width="18.7109375" style="1" bestFit="1" customWidth="1"/>
    <col min="9498" max="9498" width="18.5703125" style="1" bestFit="1" customWidth="1"/>
    <col min="9499" max="9499" width="22" style="1" bestFit="1" customWidth="1"/>
    <col min="9500" max="9500" width="9.28515625" style="1" bestFit="1" customWidth="1"/>
    <col min="9501" max="9501" width="12.140625" style="1" bestFit="1" customWidth="1"/>
    <col min="9502" max="9502" width="15.7109375" style="1" bestFit="1" customWidth="1"/>
    <col min="9503" max="9736" width="11.42578125" style="1"/>
    <col min="9737" max="9738" width="0" style="1" hidden="1" customWidth="1"/>
    <col min="9739" max="9739" width="29.5703125" style="1" bestFit="1" customWidth="1"/>
    <col min="9740" max="9740" width="28.5703125" style="1" customWidth="1"/>
    <col min="9741" max="9742" width="0" style="1" hidden="1" customWidth="1"/>
    <col min="9743" max="9743" width="21.85546875" style="1" bestFit="1" customWidth="1"/>
    <col min="9744" max="9744" width="19.28515625" style="1" bestFit="1" customWidth="1"/>
    <col min="9745" max="9745" width="16.42578125" style="1" bestFit="1" customWidth="1"/>
    <col min="9746" max="9746" width="22.85546875" style="1" bestFit="1" customWidth="1"/>
    <col min="9747" max="9747" width="18.5703125" style="1" customWidth="1"/>
    <col min="9748" max="9748" width="18.5703125" style="1" bestFit="1" customWidth="1"/>
    <col min="9749" max="9749" width="17.140625" style="1" customWidth="1"/>
    <col min="9750" max="9750" width="18.85546875" style="1" bestFit="1" customWidth="1"/>
    <col min="9751" max="9751" width="19" style="1" customWidth="1"/>
    <col min="9752" max="9752" width="24.42578125" style="1" bestFit="1" customWidth="1"/>
    <col min="9753" max="9753" width="18.7109375" style="1" bestFit="1" customWidth="1"/>
    <col min="9754" max="9754" width="18.5703125" style="1" bestFit="1" customWidth="1"/>
    <col min="9755" max="9755" width="22" style="1" bestFit="1" customWidth="1"/>
    <col min="9756" max="9756" width="9.28515625" style="1" bestFit="1" customWidth="1"/>
    <col min="9757" max="9757" width="12.140625" style="1" bestFit="1" customWidth="1"/>
    <col min="9758" max="9758" width="15.7109375" style="1" bestFit="1" customWidth="1"/>
    <col min="9759" max="9992" width="11.42578125" style="1"/>
    <col min="9993" max="9994" width="0" style="1" hidden="1" customWidth="1"/>
    <col min="9995" max="9995" width="29.5703125" style="1" bestFit="1" customWidth="1"/>
    <col min="9996" max="9996" width="28.5703125" style="1" customWidth="1"/>
    <col min="9997" max="9998" width="0" style="1" hidden="1" customWidth="1"/>
    <col min="9999" max="9999" width="21.85546875" style="1" bestFit="1" customWidth="1"/>
    <col min="10000" max="10000" width="19.28515625" style="1" bestFit="1" customWidth="1"/>
    <col min="10001" max="10001" width="16.42578125" style="1" bestFit="1" customWidth="1"/>
    <col min="10002" max="10002" width="22.85546875" style="1" bestFit="1" customWidth="1"/>
    <col min="10003" max="10003" width="18.5703125" style="1" customWidth="1"/>
    <col min="10004" max="10004" width="18.5703125" style="1" bestFit="1" customWidth="1"/>
    <col min="10005" max="10005" width="17.140625" style="1" customWidth="1"/>
    <col min="10006" max="10006" width="18.85546875" style="1" bestFit="1" customWidth="1"/>
    <col min="10007" max="10007" width="19" style="1" customWidth="1"/>
    <col min="10008" max="10008" width="24.42578125" style="1" bestFit="1" customWidth="1"/>
    <col min="10009" max="10009" width="18.7109375" style="1" bestFit="1" customWidth="1"/>
    <col min="10010" max="10010" width="18.5703125" style="1" bestFit="1" customWidth="1"/>
    <col min="10011" max="10011" width="22" style="1" bestFit="1" customWidth="1"/>
    <col min="10012" max="10012" width="9.28515625" style="1" bestFit="1" customWidth="1"/>
    <col min="10013" max="10013" width="12.140625" style="1" bestFit="1" customWidth="1"/>
    <col min="10014" max="10014" width="15.7109375" style="1" bestFit="1" customWidth="1"/>
    <col min="10015" max="10248" width="11.42578125" style="1"/>
    <col min="10249" max="10250" width="0" style="1" hidden="1" customWidth="1"/>
    <col min="10251" max="10251" width="29.5703125" style="1" bestFit="1" customWidth="1"/>
    <col min="10252" max="10252" width="28.5703125" style="1" customWidth="1"/>
    <col min="10253" max="10254" width="0" style="1" hidden="1" customWidth="1"/>
    <col min="10255" max="10255" width="21.85546875" style="1" bestFit="1" customWidth="1"/>
    <col min="10256" max="10256" width="19.28515625" style="1" bestFit="1" customWidth="1"/>
    <col min="10257" max="10257" width="16.42578125" style="1" bestFit="1" customWidth="1"/>
    <col min="10258" max="10258" width="22.85546875" style="1" bestFit="1" customWidth="1"/>
    <col min="10259" max="10259" width="18.5703125" style="1" customWidth="1"/>
    <col min="10260" max="10260" width="18.5703125" style="1" bestFit="1" customWidth="1"/>
    <col min="10261" max="10261" width="17.140625" style="1" customWidth="1"/>
    <col min="10262" max="10262" width="18.85546875" style="1" bestFit="1" customWidth="1"/>
    <col min="10263" max="10263" width="19" style="1" customWidth="1"/>
    <col min="10264" max="10264" width="24.42578125" style="1" bestFit="1" customWidth="1"/>
    <col min="10265" max="10265" width="18.7109375" style="1" bestFit="1" customWidth="1"/>
    <col min="10266" max="10266" width="18.5703125" style="1" bestFit="1" customWidth="1"/>
    <col min="10267" max="10267" width="22" style="1" bestFit="1" customWidth="1"/>
    <col min="10268" max="10268" width="9.28515625" style="1" bestFit="1" customWidth="1"/>
    <col min="10269" max="10269" width="12.140625" style="1" bestFit="1" customWidth="1"/>
    <col min="10270" max="10270" width="15.7109375" style="1" bestFit="1" customWidth="1"/>
    <col min="10271" max="10504" width="11.42578125" style="1"/>
    <col min="10505" max="10506" width="0" style="1" hidden="1" customWidth="1"/>
    <col min="10507" max="10507" width="29.5703125" style="1" bestFit="1" customWidth="1"/>
    <col min="10508" max="10508" width="28.5703125" style="1" customWidth="1"/>
    <col min="10509" max="10510" width="0" style="1" hidden="1" customWidth="1"/>
    <col min="10511" max="10511" width="21.85546875" style="1" bestFit="1" customWidth="1"/>
    <col min="10512" max="10512" width="19.28515625" style="1" bestFit="1" customWidth="1"/>
    <col min="10513" max="10513" width="16.42578125" style="1" bestFit="1" customWidth="1"/>
    <col min="10514" max="10514" width="22.85546875" style="1" bestFit="1" customWidth="1"/>
    <col min="10515" max="10515" width="18.5703125" style="1" customWidth="1"/>
    <col min="10516" max="10516" width="18.5703125" style="1" bestFit="1" customWidth="1"/>
    <col min="10517" max="10517" width="17.140625" style="1" customWidth="1"/>
    <col min="10518" max="10518" width="18.85546875" style="1" bestFit="1" customWidth="1"/>
    <col min="10519" max="10519" width="19" style="1" customWidth="1"/>
    <col min="10520" max="10520" width="24.42578125" style="1" bestFit="1" customWidth="1"/>
    <col min="10521" max="10521" width="18.7109375" style="1" bestFit="1" customWidth="1"/>
    <col min="10522" max="10522" width="18.5703125" style="1" bestFit="1" customWidth="1"/>
    <col min="10523" max="10523" width="22" style="1" bestFit="1" customWidth="1"/>
    <col min="10524" max="10524" width="9.28515625" style="1" bestFit="1" customWidth="1"/>
    <col min="10525" max="10525" width="12.140625" style="1" bestFit="1" customWidth="1"/>
    <col min="10526" max="10526" width="15.7109375" style="1" bestFit="1" customWidth="1"/>
    <col min="10527" max="10760" width="11.42578125" style="1"/>
    <col min="10761" max="10762" width="0" style="1" hidden="1" customWidth="1"/>
    <col min="10763" max="10763" width="29.5703125" style="1" bestFit="1" customWidth="1"/>
    <col min="10764" max="10764" width="28.5703125" style="1" customWidth="1"/>
    <col min="10765" max="10766" width="0" style="1" hidden="1" customWidth="1"/>
    <col min="10767" max="10767" width="21.85546875" style="1" bestFit="1" customWidth="1"/>
    <col min="10768" max="10768" width="19.28515625" style="1" bestFit="1" customWidth="1"/>
    <col min="10769" max="10769" width="16.42578125" style="1" bestFit="1" customWidth="1"/>
    <col min="10770" max="10770" width="22.85546875" style="1" bestFit="1" customWidth="1"/>
    <col min="10771" max="10771" width="18.5703125" style="1" customWidth="1"/>
    <col min="10772" max="10772" width="18.5703125" style="1" bestFit="1" customWidth="1"/>
    <col min="10773" max="10773" width="17.140625" style="1" customWidth="1"/>
    <col min="10774" max="10774" width="18.85546875" style="1" bestFit="1" customWidth="1"/>
    <col min="10775" max="10775" width="19" style="1" customWidth="1"/>
    <col min="10776" max="10776" width="24.42578125" style="1" bestFit="1" customWidth="1"/>
    <col min="10777" max="10777" width="18.7109375" style="1" bestFit="1" customWidth="1"/>
    <col min="10778" max="10778" width="18.5703125" style="1" bestFit="1" customWidth="1"/>
    <col min="10779" max="10779" width="22" style="1" bestFit="1" customWidth="1"/>
    <col min="10780" max="10780" width="9.28515625" style="1" bestFit="1" customWidth="1"/>
    <col min="10781" max="10781" width="12.140625" style="1" bestFit="1" customWidth="1"/>
    <col min="10782" max="10782" width="15.7109375" style="1" bestFit="1" customWidth="1"/>
    <col min="10783" max="11016" width="11.42578125" style="1"/>
    <col min="11017" max="11018" width="0" style="1" hidden="1" customWidth="1"/>
    <col min="11019" max="11019" width="29.5703125" style="1" bestFit="1" customWidth="1"/>
    <col min="11020" max="11020" width="28.5703125" style="1" customWidth="1"/>
    <col min="11021" max="11022" width="0" style="1" hidden="1" customWidth="1"/>
    <col min="11023" max="11023" width="21.85546875" style="1" bestFit="1" customWidth="1"/>
    <col min="11024" max="11024" width="19.28515625" style="1" bestFit="1" customWidth="1"/>
    <col min="11025" max="11025" width="16.42578125" style="1" bestFit="1" customWidth="1"/>
    <col min="11026" max="11026" width="22.85546875" style="1" bestFit="1" customWidth="1"/>
    <col min="11027" max="11027" width="18.5703125" style="1" customWidth="1"/>
    <col min="11028" max="11028" width="18.5703125" style="1" bestFit="1" customWidth="1"/>
    <col min="11029" max="11029" width="17.140625" style="1" customWidth="1"/>
    <col min="11030" max="11030" width="18.85546875" style="1" bestFit="1" customWidth="1"/>
    <col min="11031" max="11031" width="19" style="1" customWidth="1"/>
    <col min="11032" max="11032" width="24.42578125" style="1" bestFit="1" customWidth="1"/>
    <col min="11033" max="11033" width="18.7109375" style="1" bestFit="1" customWidth="1"/>
    <col min="11034" max="11034" width="18.5703125" style="1" bestFit="1" customWidth="1"/>
    <col min="11035" max="11035" width="22" style="1" bestFit="1" customWidth="1"/>
    <col min="11036" max="11036" width="9.28515625" style="1" bestFit="1" customWidth="1"/>
    <col min="11037" max="11037" width="12.140625" style="1" bestFit="1" customWidth="1"/>
    <col min="11038" max="11038" width="15.7109375" style="1" bestFit="1" customWidth="1"/>
    <col min="11039" max="11272" width="11.42578125" style="1"/>
    <col min="11273" max="11274" width="0" style="1" hidden="1" customWidth="1"/>
    <col min="11275" max="11275" width="29.5703125" style="1" bestFit="1" customWidth="1"/>
    <col min="11276" max="11276" width="28.5703125" style="1" customWidth="1"/>
    <col min="11277" max="11278" width="0" style="1" hidden="1" customWidth="1"/>
    <col min="11279" max="11279" width="21.85546875" style="1" bestFit="1" customWidth="1"/>
    <col min="11280" max="11280" width="19.28515625" style="1" bestFit="1" customWidth="1"/>
    <col min="11281" max="11281" width="16.42578125" style="1" bestFit="1" customWidth="1"/>
    <col min="11282" max="11282" width="22.85546875" style="1" bestFit="1" customWidth="1"/>
    <col min="11283" max="11283" width="18.5703125" style="1" customWidth="1"/>
    <col min="11284" max="11284" width="18.5703125" style="1" bestFit="1" customWidth="1"/>
    <col min="11285" max="11285" width="17.140625" style="1" customWidth="1"/>
    <col min="11286" max="11286" width="18.85546875" style="1" bestFit="1" customWidth="1"/>
    <col min="11287" max="11287" width="19" style="1" customWidth="1"/>
    <col min="11288" max="11288" width="24.42578125" style="1" bestFit="1" customWidth="1"/>
    <col min="11289" max="11289" width="18.7109375" style="1" bestFit="1" customWidth="1"/>
    <col min="11290" max="11290" width="18.5703125" style="1" bestFit="1" customWidth="1"/>
    <col min="11291" max="11291" width="22" style="1" bestFit="1" customWidth="1"/>
    <col min="11292" max="11292" width="9.28515625" style="1" bestFit="1" customWidth="1"/>
    <col min="11293" max="11293" width="12.140625" style="1" bestFit="1" customWidth="1"/>
    <col min="11294" max="11294" width="15.7109375" style="1" bestFit="1" customWidth="1"/>
    <col min="11295" max="11528" width="11.42578125" style="1"/>
    <col min="11529" max="11530" width="0" style="1" hidden="1" customWidth="1"/>
    <col min="11531" max="11531" width="29.5703125" style="1" bestFit="1" customWidth="1"/>
    <col min="11532" max="11532" width="28.5703125" style="1" customWidth="1"/>
    <col min="11533" max="11534" width="0" style="1" hidden="1" customWidth="1"/>
    <col min="11535" max="11535" width="21.85546875" style="1" bestFit="1" customWidth="1"/>
    <col min="11536" max="11536" width="19.28515625" style="1" bestFit="1" customWidth="1"/>
    <col min="11537" max="11537" width="16.42578125" style="1" bestFit="1" customWidth="1"/>
    <col min="11538" max="11538" width="22.85546875" style="1" bestFit="1" customWidth="1"/>
    <col min="11539" max="11539" width="18.5703125" style="1" customWidth="1"/>
    <col min="11540" max="11540" width="18.5703125" style="1" bestFit="1" customWidth="1"/>
    <col min="11541" max="11541" width="17.140625" style="1" customWidth="1"/>
    <col min="11542" max="11542" width="18.85546875" style="1" bestFit="1" customWidth="1"/>
    <col min="11543" max="11543" width="19" style="1" customWidth="1"/>
    <col min="11544" max="11544" width="24.42578125" style="1" bestFit="1" customWidth="1"/>
    <col min="11545" max="11545" width="18.7109375" style="1" bestFit="1" customWidth="1"/>
    <col min="11546" max="11546" width="18.5703125" style="1" bestFit="1" customWidth="1"/>
    <col min="11547" max="11547" width="22" style="1" bestFit="1" customWidth="1"/>
    <col min="11548" max="11548" width="9.28515625" style="1" bestFit="1" customWidth="1"/>
    <col min="11549" max="11549" width="12.140625" style="1" bestFit="1" customWidth="1"/>
    <col min="11550" max="11550" width="15.7109375" style="1" bestFit="1" customWidth="1"/>
    <col min="11551" max="11784" width="11.42578125" style="1"/>
    <col min="11785" max="11786" width="0" style="1" hidden="1" customWidth="1"/>
    <col min="11787" max="11787" width="29.5703125" style="1" bestFit="1" customWidth="1"/>
    <col min="11788" max="11788" width="28.5703125" style="1" customWidth="1"/>
    <col min="11789" max="11790" width="0" style="1" hidden="1" customWidth="1"/>
    <col min="11791" max="11791" width="21.85546875" style="1" bestFit="1" customWidth="1"/>
    <col min="11792" max="11792" width="19.28515625" style="1" bestFit="1" customWidth="1"/>
    <col min="11793" max="11793" width="16.42578125" style="1" bestFit="1" customWidth="1"/>
    <col min="11794" max="11794" width="22.85546875" style="1" bestFit="1" customWidth="1"/>
    <col min="11795" max="11795" width="18.5703125" style="1" customWidth="1"/>
    <col min="11796" max="11796" width="18.5703125" style="1" bestFit="1" customWidth="1"/>
    <col min="11797" max="11797" width="17.140625" style="1" customWidth="1"/>
    <col min="11798" max="11798" width="18.85546875" style="1" bestFit="1" customWidth="1"/>
    <col min="11799" max="11799" width="19" style="1" customWidth="1"/>
    <col min="11800" max="11800" width="24.42578125" style="1" bestFit="1" customWidth="1"/>
    <col min="11801" max="11801" width="18.7109375" style="1" bestFit="1" customWidth="1"/>
    <col min="11802" max="11802" width="18.5703125" style="1" bestFit="1" customWidth="1"/>
    <col min="11803" max="11803" width="22" style="1" bestFit="1" customWidth="1"/>
    <col min="11804" max="11804" width="9.28515625" style="1" bestFit="1" customWidth="1"/>
    <col min="11805" max="11805" width="12.140625" style="1" bestFit="1" customWidth="1"/>
    <col min="11806" max="11806" width="15.7109375" style="1" bestFit="1" customWidth="1"/>
    <col min="11807" max="12040" width="11.42578125" style="1"/>
    <col min="12041" max="12042" width="0" style="1" hidden="1" customWidth="1"/>
    <col min="12043" max="12043" width="29.5703125" style="1" bestFit="1" customWidth="1"/>
    <col min="12044" max="12044" width="28.5703125" style="1" customWidth="1"/>
    <col min="12045" max="12046" width="0" style="1" hidden="1" customWidth="1"/>
    <col min="12047" max="12047" width="21.85546875" style="1" bestFit="1" customWidth="1"/>
    <col min="12048" max="12048" width="19.28515625" style="1" bestFit="1" customWidth="1"/>
    <col min="12049" max="12049" width="16.42578125" style="1" bestFit="1" customWidth="1"/>
    <col min="12050" max="12050" width="22.85546875" style="1" bestFit="1" customWidth="1"/>
    <col min="12051" max="12051" width="18.5703125" style="1" customWidth="1"/>
    <col min="12052" max="12052" width="18.5703125" style="1" bestFit="1" customWidth="1"/>
    <col min="12053" max="12053" width="17.140625" style="1" customWidth="1"/>
    <col min="12054" max="12054" width="18.85546875" style="1" bestFit="1" customWidth="1"/>
    <col min="12055" max="12055" width="19" style="1" customWidth="1"/>
    <col min="12056" max="12056" width="24.42578125" style="1" bestFit="1" customWidth="1"/>
    <col min="12057" max="12057" width="18.7109375" style="1" bestFit="1" customWidth="1"/>
    <col min="12058" max="12058" width="18.5703125" style="1" bestFit="1" customWidth="1"/>
    <col min="12059" max="12059" width="22" style="1" bestFit="1" customWidth="1"/>
    <col min="12060" max="12060" width="9.28515625" style="1" bestFit="1" customWidth="1"/>
    <col min="12061" max="12061" width="12.140625" style="1" bestFit="1" customWidth="1"/>
    <col min="12062" max="12062" width="15.7109375" style="1" bestFit="1" customWidth="1"/>
    <col min="12063" max="12296" width="11.42578125" style="1"/>
    <col min="12297" max="12298" width="0" style="1" hidden="1" customWidth="1"/>
    <col min="12299" max="12299" width="29.5703125" style="1" bestFit="1" customWidth="1"/>
    <col min="12300" max="12300" width="28.5703125" style="1" customWidth="1"/>
    <col min="12301" max="12302" width="0" style="1" hidden="1" customWidth="1"/>
    <col min="12303" max="12303" width="21.85546875" style="1" bestFit="1" customWidth="1"/>
    <col min="12304" max="12304" width="19.28515625" style="1" bestFit="1" customWidth="1"/>
    <col min="12305" max="12305" width="16.42578125" style="1" bestFit="1" customWidth="1"/>
    <col min="12306" max="12306" width="22.85546875" style="1" bestFit="1" customWidth="1"/>
    <col min="12307" max="12307" width="18.5703125" style="1" customWidth="1"/>
    <col min="12308" max="12308" width="18.5703125" style="1" bestFit="1" customWidth="1"/>
    <col min="12309" max="12309" width="17.140625" style="1" customWidth="1"/>
    <col min="12310" max="12310" width="18.85546875" style="1" bestFit="1" customWidth="1"/>
    <col min="12311" max="12311" width="19" style="1" customWidth="1"/>
    <col min="12312" max="12312" width="24.42578125" style="1" bestFit="1" customWidth="1"/>
    <col min="12313" max="12313" width="18.7109375" style="1" bestFit="1" customWidth="1"/>
    <col min="12314" max="12314" width="18.5703125" style="1" bestFit="1" customWidth="1"/>
    <col min="12315" max="12315" width="22" style="1" bestFit="1" customWidth="1"/>
    <col min="12316" max="12316" width="9.28515625" style="1" bestFit="1" customWidth="1"/>
    <col min="12317" max="12317" width="12.140625" style="1" bestFit="1" customWidth="1"/>
    <col min="12318" max="12318" width="15.7109375" style="1" bestFit="1" customWidth="1"/>
    <col min="12319" max="12552" width="11.42578125" style="1"/>
    <col min="12553" max="12554" width="0" style="1" hidden="1" customWidth="1"/>
    <col min="12555" max="12555" width="29.5703125" style="1" bestFit="1" customWidth="1"/>
    <col min="12556" max="12556" width="28.5703125" style="1" customWidth="1"/>
    <col min="12557" max="12558" width="0" style="1" hidden="1" customWidth="1"/>
    <col min="12559" max="12559" width="21.85546875" style="1" bestFit="1" customWidth="1"/>
    <col min="12560" max="12560" width="19.28515625" style="1" bestFit="1" customWidth="1"/>
    <col min="12561" max="12561" width="16.42578125" style="1" bestFit="1" customWidth="1"/>
    <col min="12562" max="12562" width="22.85546875" style="1" bestFit="1" customWidth="1"/>
    <col min="12563" max="12563" width="18.5703125" style="1" customWidth="1"/>
    <col min="12564" max="12564" width="18.5703125" style="1" bestFit="1" customWidth="1"/>
    <col min="12565" max="12565" width="17.140625" style="1" customWidth="1"/>
    <col min="12566" max="12566" width="18.85546875" style="1" bestFit="1" customWidth="1"/>
    <col min="12567" max="12567" width="19" style="1" customWidth="1"/>
    <col min="12568" max="12568" width="24.42578125" style="1" bestFit="1" customWidth="1"/>
    <col min="12569" max="12569" width="18.7109375" style="1" bestFit="1" customWidth="1"/>
    <col min="12570" max="12570" width="18.5703125" style="1" bestFit="1" customWidth="1"/>
    <col min="12571" max="12571" width="22" style="1" bestFit="1" customWidth="1"/>
    <col min="12572" max="12572" width="9.28515625" style="1" bestFit="1" customWidth="1"/>
    <col min="12573" max="12573" width="12.140625" style="1" bestFit="1" customWidth="1"/>
    <col min="12574" max="12574" width="15.7109375" style="1" bestFit="1" customWidth="1"/>
    <col min="12575" max="12808" width="11.42578125" style="1"/>
    <col min="12809" max="12810" width="0" style="1" hidden="1" customWidth="1"/>
    <col min="12811" max="12811" width="29.5703125" style="1" bestFit="1" customWidth="1"/>
    <col min="12812" max="12812" width="28.5703125" style="1" customWidth="1"/>
    <col min="12813" max="12814" width="0" style="1" hidden="1" customWidth="1"/>
    <col min="12815" max="12815" width="21.85546875" style="1" bestFit="1" customWidth="1"/>
    <col min="12816" max="12816" width="19.28515625" style="1" bestFit="1" customWidth="1"/>
    <col min="12817" max="12817" width="16.42578125" style="1" bestFit="1" customWidth="1"/>
    <col min="12818" max="12818" width="22.85546875" style="1" bestFit="1" customWidth="1"/>
    <col min="12819" max="12819" width="18.5703125" style="1" customWidth="1"/>
    <col min="12820" max="12820" width="18.5703125" style="1" bestFit="1" customWidth="1"/>
    <col min="12821" max="12821" width="17.140625" style="1" customWidth="1"/>
    <col min="12822" max="12822" width="18.85546875" style="1" bestFit="1" customWidth="1"/>
    <col min="12823" max="12823" width="19" style="1" customWidth="1"/>
    <col min="12824" max="12824" width="24.42578125" style="1" bestFit="1" customWidth="1"/>
    <col min="12825" max="12825" width="18.7109375" style="1" bestFit="1" customWidth="1"/>
    <col min="12826" max="12826" width="18.5703125" style="1" bestFit="1" customWidth="1"/>
    <col min="12827" max="12827" width="22" style="1" bestFit="1" customWidth="1"/>
    <col min="12828" max="12828" width="9.28515625" style="1" bestFit="1" customWidth="1"/>
    <col min="12829" max="12829" width="12.140625" style="1" bestFit="1" customWidth="1"/>
    <col min="12830" max="12830" width="15.7109375" style="1" bestFit="1" customWidth="1"/>
    <col min="12831" max="13064" width="11.42578125" style="1"/>
    <col min="13065" max="13066" width="0" style="1" hidden="1" customWidth="1"/>
    <col min="13067" max="13067" width="29.5703125" style="1" bestFit="1" customWidth="1"/>
    <col min="13068" max="13068" width="28.5703125" style="1" customWidth="1"/>
    <col min="13069" max="13070" width="0" style="1" hidden="1" customWidth="1"/>
    <col min="13071" max="13071" width="21.85546875" style="1" bestFit="1" customWidth="1"/>
    <col min="13072" max="13072" width="19.28515625" style="1" bestFit="1" customWidth="1"/>
    <col min="13073" max="13073" width="16.42578125" style="1" bestFit="1" customWidth="1"/>
    <col min="13074" max="13074" width="22.85546875" style="1" bestFit="1" customWidth="1"/>
    <col min="13075" max="13075" width="18.5703125" style="1" customWidth="1"/>
    <col min="13076" max="13076" width="18.5703125" style="1" bestFit="1" customWidth="1"/>
    <col min="13077" max="13077" width="17.140625" style="1" customWidth="1"/>
    <col min="13078" max="13078" width="18.85546875" style="1" bestFit="1" customWidth="1"/>
    <col min="13079" max="13079" width="19" style="1" customWidth="1"/>
    <col min="13080" max="13080" width="24.42578125" style="1" bestFit="1" customWidth="1"/>
    <col min="13081" max="13081" width="18.7109375" style="1" bestFit="1" customWidth="1"/>
    <col min="13082" max="13082" width="18.5703125" style="1" bestFit="1" customWidth="1"/>
    <col min="13083" max="13083" width="22" style="1" bestFit="1" customWidth="1"/>
    <col min="13084" max="13084" width="9.28515625" style="1" bestFit="1" customWidth="1"/>
    <col min="13085" max="13085" width="12.140625" style="1" bestFit="1" customWidth="1"/>
    <col min="13086" max="13086" width="15.7109375" style="1" bestFit="1" customWidth="1"/>
    <col min="13087" max="13320" width="11.42578125" style="1"/>
    <col min="13321" max="13322" width="0" style="1" hidden="1" customWidth="1"/>
    <col min="13323" max="13323" width="29.5703125" style="1" bestFit="1" customWidth="1"/>
    <col min="13324" max="13324" width="28.5703125" style="1" customWidth="1"/>
    <col min="13325" max="13326" width="0" style="1" hidden="1" customWidth="1"/>
    <col min="13327" max="13327" width="21.85546875" style="1" bestFit="1" customWidth="1"/>
    <col min="13328" max="13328" width="19.28515625" style="1" bestFit="1" customWidth="1"/>
    <col min="13329" max="13329" width="16.42578125" style="1" bestFit="1" customWidth="1"/>
    <col min="13330" max="13330" width="22.85546875" style="1" bestFit="1" customWidth="1"/>
    <col min="13331" max="13331" width="18.5703125" style="1" customWidth="1"/>
    <col min="13332" max="13332" width="18.5703125" style="1" bestFit="1" customWidth="1"/>
    <col min="13333" max="13333" width="17.140625" style="1" customWidth="1"/>
    <col min="13334" max="13334" width="18.85546875" style="1" bestFit="1" customWidth="1"/>
    <col min="13335" max="13335" width="19" style="1" customWidth="1"/>
    <col min="13336" max="13336" width="24.42578125" style="1" bestFit="1" customWidth="1"/>
    <col min="13337" max="13337" width="18.7109375" style="1" bestFit="1" customWidth="1"/>
    <col min="13338" max="13338" width="18.5703125" style="1" bestFit="1" customWidth="1"/>
    <col min="13339" max="13339" width="22" style="1" bestFit="1" customWidth="1"/>
    <col min="13340" max="13340" width="9.28515625" style="1" bestFit="1" customWidth="1"/>
    <col min="13341" max="13341" width="12.140625" style="1" bestFit="1" customWidth="1"/>
    <col min="13342" max="13342" width="15.7109375" style="1" bestFit="1" customWidth="1"/>
    <col min="13343" max="13576" width="11.42578125" style="1"/>
    <col min="13577" max="13578" width="0" style="1" hidden="1" customWidth="1"/>
    <col min="13579" max="13579" width="29.5703125" style="1" bestFit="1" customWidth="1"/>
    <col min="13580" max="13580" width="28.5703125" style="1" customWidth="1"/>
    <col min="13581" max="13582" width="0" style="1" hidden="1" customWidth="1"/>
    <col min="13583" max="13583" width="21.85546875" style="1" bestFit="1" customWidth="1"/>
    <col min="13584" max="13584" width="19.28515625" style="1" bestFit="1" customWidth="1"/>
    <col min="13585" max="13585" width="16.42578125" style="1" bestFit="1" customWidth="1"/>
    <col min="13586" max="13586" width="22.85546875" style="1" bestFit="1" customWidth="1"/>
    <col min="13587" max="13587" width="18.5703125" style="1" customWidth="1"/>
    <col min="13588" max="13588" width="18.5703125" style="1" bestFit="1" customWidth="1"/>
    <col min="13589" max="13589" width="17.140625" style="1" customWidth="1"/>
    <col min="13590" max="13590" width="18.85546875" style="1" bestFit="1" customWidth="1"/>
    <col min="13591" max="13591" width="19" style="1" customWidth="1"/>
    <col min="13592" max="13592" width="24.42578125" style="1" bestFit="1" customWidth="1"/>
    <col min="13593" max="13593" width="18.7109375" style="1" bestFit="1" customWidth="1"/>
    <col min="13594" max="13594" width="18.5703125" style="1" bestFit="1" customWidth="1"/>
    <col min="13595" max="13595" width="22" style="1" bestFit="1" customWidth="1"/>
    <col min="13596" max="13596" width="9.28515625" style="1" bestFit="1" customWidth="1"/>
    <col min="13597" max="13597" width="12.140625" style="1" bestFit="1" customWidth="1"/>
    <col min="13598" max="13598" width="15.7109375" style="1" bestFit="1" customWidth="1"/>
    <col min="13599" max="13832" width="11.42578125" style="1"/>
    <col min="13833" max="13834" width="0" style="1" hidden="1" customWidth="1"/>
    <col min="13835" max="13835" width="29.5703125" style="1" bestFit="1" customWidth="1"/>
    <col min="13836" max="13836" width="28.5703125" style="1" customWidth="1"/>
    <col min="13837" max="13838" width="0" style="1" hidden="1" customWidth="1"/>
    <col min="13839" max="13839" width="21.85546875" style="1" bestFit="1" customWidth="1"/>
    <col min="13840" max="13840" width="19.28515625" style="1" bestFit="1" customWidth="1"/>
    <col min="13841" max="13841" width="16.42578125" style="1" bestFit="1" customWidth="1"/>
    <col min="13842" max="13842" width="22.85546875" style="1" bestFit="1" customWidth="1"/>
    <col min="13843" max="13843" width="18.5703125" style="1" customWidth="1"/>
    <col min="13844" max="13844" width="18.5703125" style="1" bestFit="1" customWidth="1"/>
    <col min="13845" max="13845" width="17.140625" style="1" customWidth="1"/>
    <col min="13846" max="13846" width="18.85546875" style="1" bestFit="1" customWidth="1"/>
    <col min="13847" max="13847" width="19" style="1" customWidth="1"/>
    <col min="13848" max="13848" width="24.42578125" style="1" bestFit="1" customWidth="1"/>
    <col min="13849" max="13849" width="18.7109375" style="1" bestFit="1" customWidth="1"/>
    <col min="13850" max="13850" width="18.5703125" style="1" bestFit="1" customWidth="1"/>
    <col min="13851" max="13851" width="22" style="1" bestFit="1" customWidth="1"/>
    <col min="13852" max="13852" width="9.28515625" style="1" bestFit="1" customWidth="1"/>
    <col min="13853" max="13853" width="12.140625" style="1" bestFit="1" customWidth="1"/>
    <col min="13854" max="13854" width="15.7109375" style="1" bestFit="1" customWidth="1"/>
    <col min="13855" max="14088" width="11.42578125" style="1"/>
    <col min="14089" max="14090" width="0" style="1" hidden="1" customWidth="1"/>
    <col min="14091" max="14091" width="29.5703125" style="1" bestFit="1" customWidth="1"/>
    <col min="14092" max="14092" width="28.5703125" style="1" customWidth="1"/>
    <col min="14093" max="14094" width="0" style="1" hidden="1" customWidth="1"/>
    <col min="14095" max="14095" width="21.85546875" style="1" bestFit="1" customWidth="1"/>
    <col min="14096" max="14096" width="19.28515625" style="1" bestFit="1" customWidth="1"/>
    <col min="14097" max="14097" width="16.42578125" style="1" bestFit="1" customWidth="1"/>
    <col min="14098" max="14098" width="22.85546875" style="1" bestFit="1" customWidth="1"/>
    <col min="14099" max="14099" width="18.5703125" style="1" customWidth="1"/>
    <col min="14100" max="14100" width="18.5703125" style="1" bestFit="1" customWidth="1"/>
    <col min="14101" max="14101" width="17.140625" style="1" customWidth="1"/>
    <col min="14102" max="14102" width="18.85546875" style="1" bestFit="1" customWidth="1"/>
    <col min="14103" max="14103" width="19" style="1" customWidth="1"/>
    <col min="14104" max="14104" width="24.42578125" style="1" bestFit="1" customWidth="1"/>
    <col min="14105" max="14105" width="18.7109375" style="1" bestFit="1" customWidth="1"/>
    <col min="14106" max="14106" width="18.5703125" style="1" bestFit="1" customWidth="1"/>
    <col min="14107" max="14107" width="22" style="1" bestFit="1" customWidth="1"/>
    <col min="14108" max="14108" width="9.28515625" style="1" bestFit="1" customWidth="1"/>
    <col min="14109" max="14109" width="12.140625" style="1" bestFit="1" customWidth="1"/>
    <col min="14110" max="14110" width="15.7109375" style="1" bestFit="1" customWidth="1"/>
    <col min="14111" max="14344" width="11.42578125" style="1"/>
    <col min="14345" max="14346" width="0" style="1" hidden="1" customWidth="1"/>
    <col min="14347" max="14347" width="29.5703125" style="1" bestFit="1" customWidth="1"/>
    <col min="14348" max="14348" width="28.5703125" style="1" customWidth="1"/>
    <col min="14349" max="14350" width="0" style="1" hidden="1" customWidth="1"/>
    <col min="14351" max="14351" width="21.85546875" style="1" bestFit="1" customWidth="1"/>
    <col min="14352" max="14352" width="19.28515625" style="1" bestFit="1" customWidth="1"/>
    <col min="14353" max="14353" width="16.42578125" style="1" bestFit="1" customWidth="1"/>
    <col min="14354" max="14354" width="22.85546875" style="1" bestFit="1" customWidth="1"/>
    <col min="14355" max="14355" width="18.5703125" style="1" customWidth="1"/>
    <col min="14356" max="14356" width="18.5703125" style="1" bestFit="1" customWidth="1"/>
    <col min="14357" max="14357" width="17.140625" style="1" customWidth="1"/>
    <col min="14358" max="14358" width="18.85546875" style="1" bestFit="1" customWidth="1"/>
    <col min="14359" max="14359" width="19" style="1" customWidth="1"/>
    <col min="14360" max="14360" width="24.42578125" style="1" bestFit="1" customWidth="1"/>
    <col min="14361" max="14361" width="18.7109375" style="1" bestFit="1" customWidth="1"/>
    <col min="14362" max="14362" width="18.5703125" style="1" bestFit="1" customWidth="1"/>
    <col min="14363" max="14363" width="22" style="1" bestFit="1" customWidth="1"/>
    <col min="14364" max="14364" width="9.28515625" style="1" bestFit="1" customWidth="1"/>
    <col min="14365" max="14365" width="12.140625" style="1" bestFit="1" customWidth="1"/>
    <col min="14366" max="14366" width="15.7109375" style="1" bestFit="1" customWidth="1"/>
    <col min="14367" max="14600" width="11.42578125" style="1"/>
    <col min="14601" max="14602" width="0" style="1" hidden="1" customWidth="1"/>
    <col min="14603" max="14603" width="29.5703125" style="1" bestFit="1" customWidth="1"/>
    <col min="14604" max="14604" width="28.5703125" style="1" customWidth="1"/>
    <col min="14605" max="14606" width="0" style="1" hidden="1" customWidth="1"/>
    <col min="14607" max="14607" width="21.85546875" style="1" bestFit="1" customWidth="1"/>
    <col min="14608" max="14608" width="19.28515625" style="1" bestFit="1" customWidth="1"/>
    <col min="14609" max="14609" width="16.42578125" style="1" bestFit="1" customWidth="1"/>
    <col min="14610" max="14610" width="22.85546875" style="1" bestFit="1" customWidth="1"/>
    <col min="14611" max="14611" width="18.5703125" style="1" customWidth="1"/>
    <col min="14612" max="14612" width="18.5703125" style="1" bestFit="1" customWidth="1"/>
    <col min="14613" max="14613" width="17.140625" style="1" customWidth="1"/>
    <col min="14614" max="14614" width="18.85546875" style="1" bestFit="1" customWidth="1"/>
    <col min="14615" max="14615" width="19" style="1" customWidth="1"/>
    <col min="14616" max="14616" width="24.42578125" style="1" bestFit="1" customWidth="1"/>
    <col min="14617" max="14617" width="18.7109375" style="1" bestFit="1" customWidth="1"/>
    <col min="14618" max="14618" width="18.5703125" style="1" bestFit="1" customWidth="1"/>
    <col min="14619" max="14619" width="22" style="1" bestFit="1" customWidth="1"/>
    <col min="14620" max="14620" width="9.28515625" style="1" bestFit="1" customWidth="1"/>
    <col min="14621" max="14621" width="12.140625" style="1" bestFit="1" customWidth="1"/>
    <col min="14622" max="14622" width="15.7109375" style="1" bestFit="1" customWidth="1"/>
    <col min="14623" max="14856" width="11.42578125" style="1"/>
    <col min="14857" max="14858" width="0" style="1" hidden="1" customWidth="1"/>
    <col min="14859" max="14859" width="29.5703125" style="1" bestFit="1" customWidth="1"/>
    <col min="14860" max="14860" width="28.5703125" style="1" customWidth="1"/>
    <col min="14861" max="14862" width="0" style="1" hidden="1" customWidth="1"/>
    <col min="14863" max="14863" width="21.85546875" style="1" bestFit="1" customWidth="1"/>
    <col min="14864" max="14864" width="19.28515625" style="1" bestFit="1" customWidth="1"/>
    <col min="14865" max="14865" width="16.42578125" style="1" bestFit="1" customWidth="1"/>
    <col min="14866" max="14866" width="22.85546875" style="1" bestFit="1" customWidth="1"/>
    <col min="14867" max="14867" width="18.5703125" style="1" customWidth="1"/>
    <col min="14868" max="14868" width="18.5703125" style="1" bestFit="1" customWidth="1"/>
    <col min="14869" max="14869" width="17.140625" style="1" customWidth="1"/>
    <col min="14870" max="14870" width="18.85546875" style="1" bestFit="1" customWidth="1"/>
    <col min="14871" max="14871" width="19" style="1" customWidth="1"/>
    <col min="14872" max="14872" width="24.42578125" style="1" bestFit="1" customWidth="1"/>
    <col min="14873" max="14873" width="18.7109375" style="1" bestFit="1" customWidth="1"/>
    <col min="14874" max="14874" width="18.5703125" style="1" bestFit="1" customWidth="1"/>
    <col min="14875" max="14875" width="22" style="1" bestFit="1" customWidth="1"/>
    <col min="14876" max="14876" width="9.28515625" style="1" bestFit="1" customWidth="1"/>
    <col min="14877" max="14877" width="12.140625" style="1" bestFit="1" customWidth="1"/>
    <col min="14878" max="14878" width="15.7109375" style="1" bestFit="1" customWidth="1"/>
    <col min="14879" max="15112" width="11.42578125" style="1"/>
    <col min="15113" max="15114" width="0" style="1" hidden="1" customWidth="1"/>
    <col min="15115" max="15115" width="29.5703125" style="1" bestFit="1" customWidth="1"/>
    <col min="15116" max="15116" width="28.5703125" style="1" customWidth="1"/>
    <col min="15117" max="15118" width="0" style="1" hidden="1" customWidth="1"/>
    <col min="15119" max="15119" width="21.85546875" style="1" bestFit="1" customWidth="1"/>
    <col min="15120" max="15120" width="19.28515625" style="1" bestFit="1" customWidth="1"/>
    <col min="15121" max="15121" width="16.42578125" style="1" bestFit="1" customWidth="1"/>
    <col min="15122" max="15122" width="22.85546875" style="1" bestFit="1" customWidth="1"/>
    <col min="15123" max="15123" width="18.5703125" style="1" customWidth="1"/>
    <col min="15124" max="15124" width="18.5703125" style="1" bestFit="1" customWidth="1"/>
    <col min="15125" max="15125" width="17.140625" style="1" customWidth="1"/>
    <col min="15126" max="15126" width="18.85546875" style="1" bestFit="1" customWidth="1"/>
    <col min="15127" max="15127" width="19" style="1" customWidth="1"/>
    <col min="15128" max="15128" width="24.42578125" style="1" bestFit="1" customWidth="1"/>
    <col min="15129" max="15129" width="18.7109375" style="1" bestFit="1" customWidth="1"/>
    <col min="15130" max="15130" width="18.5703125" style="1" bestFit="1" customWidth="1"/>
    <col min="15131" max="15131" width="22" style="1" bestFit="1" customWidth="1"/>
    <col min="15132" max="15132" width="9.28515625" style="1" bestFit="1" customWidth="1"/>
    <col min="15133" max="15133" width="12.140625" style="1" bestFit="1" customWidth="1"/>
    <col min="15134" max="15134" width="15.7109375" style="1" bestFit="1" customWidth="1"/>
    <col min="15135" max="15368" width="11.42578125" style="1"/>
    <col min="15369" max="15370" width="0" style="1" hidden="1" customWidth="1"/>
    <col min="15371" max="15371" width="29.5703125" style="1" bestFit="1" customWidth="1"/>
    <col min="15372" max="15372" width="28.5703125" style="1" customWidth="1"/>
    <col min="15373" max="15374" width="0" style="1" hidden="1" customWidth="1"/>
    <col min="15375" max="15375" width="21.85546875" style="1" bestFit="1" customWidth="1"/>
    <col min="15376" max="15376" width="19.28515625" style="1" bestFit="1" customWidth="1"/>
    <col min="15377" max="15377" width="16.42578125" style="1" bestFit="1" customWidth="1"/>
    <col min="15378" max="15378" width="22.85546875" style="1" bestFit="1" customWidth="1"/>
    <col min="15379" max="15379" width="18.5703125" style="1" customWidth="1"/>
    <col min="15380" max="15380" width="18.5703125" style="1" bestFit="1" customWidth="1"/>
    <col min="15381" max="15381" width="17.140625" style="1" customWidth="1"/>
    <col min="15382" max="15382" width="18.85546875" style="1" bestFit="1" customWidth="1"/>
    <col min="15383" max="15383" width="19" style="1" customWidth="1"/>
    <col min="15384" max="15384" width="24.42578125" style="1" bestFit="1" customWidth="1"/>
    <col min="15385" max="15385" width="18.7109375" style="1" bestFit="1" customWidth="1"/>
    <col min="15386" max="15386" width="18.5703125" style="1" bestFit="1" customWidth="1"/>
    <col min="15387" max="15387" width="22" style="1" bestFit="1" customWidth="1"/>
    <col min="15388" max="15388" width="9.28515625" style="1" bestFit="1" customWidth="1"/>
    <col min="15389" max="15389" width="12.140625" style="1" bestFit="1" customWidth="1"/>
    <col min="15390" max="15390" width="15.7109375" style="1" bestFit="1" customWidth="1"/>
    <col min="15391" max="15624" width="11.42578125" style="1"/>
    <col min="15625" max="15626" width="0" style="1" hidden="1" customWidth="1"/>
    <col min="15627" max="15627" width="29.5703125" style="1" bestFit="1" customWidth="1"/>
    <col min="15628" max="15628" width="28.5703125" style="1" customWidth="1"/>
    <col min="15629" max="15630" width="0" style="1" hidden="1" customWidth="1"/>
    <col min="15631" max="15631" width="21.85546875" style="1" bestFit="1" customWidth="1"/>
    <col min="15632" max="15632" width="19.28515625" style="1" bestFit="1" customWidth="1"/>
    <col min="15633" max="15633" width="16.42578125" style="1" bestFit="1" customWidth="1"/>
    <col min="15634" max="15634" width="22.85546875" style="1" bestFit="1" customWidth="1"/>
    <col min="15635" max="15635" width="18.5703125" style="1" customWidth="1"/>
    <col min="15636" max="15636" width="18.5703125" style="1" bestFit="1" customWidth="1"/>
    <col min="15637" max="15637" width="17.140625" style="1" customWidth="1"/>
    <col min="15638" max="15638" width="18.85546875" style="1" bestFit="1" customWidth="1"/>
    <col min="15639" max="15639" width="19" style="1" customWidth="1"/>
    <col min="15640" max="15640" width="24.42578125" style="1" bestFit="1" customWidth="1"/>
    <col min="15641" max="15641" width="18.7109375" style="1" bestFit="1" customWidth="1"/>
    <col min="15642" max="15642" width="18.5703125" style="1" bestFit="1" customWidth="1"/>
    <col min="15643" max="15643" width="22" style="1" bestFit="1" customWidth="1"/>
    <col min="15644" max="15644" width="9.28515625" style="1" bestFit="1" customWidth="1"/>
    <col min="15645" max="15645" width="12.140625" style="1" bestFit="1" customWidth="1"/>
    <col min="15646" max="15646" width="15.7109375" style="1" bestFit="1" customWidth="1"/>
    <col min="15647" max="15880" width="11.42578125" style="1"/>
    <col min="15881" max="15882" width="0" style="1" hidden="1" customWidth="1"/>
    <col min="15883" max="15883" width="29.5703125" style="1" bestFit="1" customWidth="1"/>
    <col min="15884" max="15884" width="28.5703125" style="1" customWidth="1"/>
    <col min="15885" max="15886" width="0" style="1" hidden="1" customWidth="1"/>
    <col min="15887" max="15887" width="21.85546875" style="1" bestFit="1" customWidth="1"/>
    <col min="15888" max="15888" width="19.28515625" style="1" bestFit="1" customWidth="1"/>
    <col min="15889" max="15889" width="16.42578125" style="1" bestFit="1" customWidth="1"/>
    <col min="15890" max="15890" width="22.85546875" style="1" bestFit="1" customWidth="1"/>
    <col min="15891" max="15891" width="18.5703125" style="1" customWidth="1"/>
    <col min="15892" max="15892" width="18.5703125" style="1" bestFit="1" customWidth="1"/>
    <col min="15893" max="15893" width="17.140625" style="1" customWidth="1"/>
    <col min="15894" max="15894" width="18.85546875" style="1" bestFit="1" customWidth="1"/>
    <col min="15895" max="15895" width="19" style="1" customWidth="1"/>
    <col min="15896" max="15896" width="24.42578125" style="1" bestFit="1" customWidth="1"/>
    <col min="15897" max="15897" width="18.7109375" style="1" bestFit="1" customWidth="1"/>
    <col min="15898" max="15898" width="18.5703125" style="1" bestFit="1" customWidth="1"/>
    <col min="15899" max="15899" width="22" style="1" bestFit="1" customWidth="1"/>
    <col min="15900" max="15900" width="9.28515625" style="1" bestFit="1" customWidth="1"/>
    <col min="15901" max="15901" width="12.140625" style="1" bestFit="1" customWidth="1"/>
    <col min="15902" max="15902" width="15.7109375" style="1" bestFit="1" customWidth="1"/>
    <col min="15903" max="16136" width="11.42578125" style="1"/>
    <col min="16137" max="16138" width="0" style="1" hidden="1" customWidth="1"/>
    <col min="16139" max="16139" width="29.5703125" style="1" bestFit="1" customWidth="1"/>
    <col min="16140" max="16140" width="28.5703125" style="1" customWidth="1"/>
    <col min="16141" max="16142" width="0" style="1" hidden="1" customWidth="1"/>
    <col min="16143" max="16143" width="21.85546875" style="1" bestFit="1" customWidth="1"/>
    <col min="16144" max="16144" width="19.28515625" style="1" bestFit="1" customWidth="1"/>
    <col min="16145" max="16145" width="16.42578125" style="1" bestFit="1" customWidth="1"/>
    <col min="16146" max="16146" width="22.85546875" style="1" bestFit="1" customWidth="1"/>
    <col min="16147" max="16147" width="18.5703125" style="1" customWidth="1"/>
    <col min="16148" max="16148" width="18.5703125" style="1" bestFit="1" customWidth="1"/>
    <col min="16149" max="16149" width="17.140625" style="1" customWidth="1"/>
    <col min="16150" max="16150" width="18.85546875" style="1" bestFit="1" customWidth="1"/>
    <col min="16151" max="16151" width="19" style="1" customWidth="1"/>
    <col min="16152" max="16152" width="24.42578125" style="1" bestFit="1" customWidth="1"/>
    <col min="16153" max="16153" width="18.7109375" style="1" bestFit="1" customWidth="1"/>
    <col min="16154" max="16154" width="18.5703125" style="1" bestFit="1" customWidth="1"/>
    <col min="16155" max="16155" width="22" style="1" bestFit="1" customWidth="1"/>
    <col min="16156" max="16156" width="9.28515625" style="1" bestFit="1" customWidth="1"/>
    <col min="16157" max="16157" width="12.140625" style="1" bestFit="1" customWidth="1"/>
    <col min="16158" max="16158" width="15.7109375" style="1" bestFit="1" customWidth="1"/>
    <col min="16159" max="16384" width="11.42578125" style="1"/>
  </cols>
  <sheetData>
    <row r="1" spans="1:45" ht="14.25" customHeight="1" x14ac:dyDescent="0.2">
      <c r="D1" s="104"/>
      <c r="E1" s="104"/>
      <c r="F1" s="104"/>
      <c r="G1" s="90" t="s">
        <v>76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2"/>
      <c r="AS1" s="2" t="s">
        <v>74</v>
      </c>
    </row>
    <row r="2" spans="1:45" ht="12.75" customHeight="1" x14ac:dyDescent="0.2">
      <c r="D2" s="104"/>
      <c r="E2" s="104"/>
      <c r="F2" s="104"/>
      <c r="G2" s="9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5"/>
      <c r="AS2" s="82" t="s">
        <v>75</v>
      </c>
    </row>
    <row r="3" spans="1:45" ht="12.75" customHeight="1" x14ac:dyDescent="0.2">
      <c r="D3" s="104"/>
      <c r="E3" s="104"/>
      <c r="F3" s="104"/>
      <c r="G3" s="93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5"/>
      <c r="AS3" s="83"/>
    </row>
    <row r="4" spans="1:45" ht="13.5" customHeight="1" thickBot="1" x14ac:dyDescent="0.25">
      <c r="D4" s="105"/>
      <c r="E4" s="105"/>
      <c r="F4" s="105"/>
      <c r="G4" s="96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8"/>
      <c r="AS4" s="83"/>
    </row>
    <row r="5" spans="1:45" ht="15" customHeight="1" x14ac:dyDescent="0.2">
      <c r="A5" s="76" t="s">
        <v>1</v>
      </c>
      <c r="B5" s="78" t="s">
        <v>2</v>
      </c>
      <c r="C5" s="80" t="s">
        <v>3</v>
      </c>
      <c r="D5" s="72" t="s">
        <v>70</v>
      </c>
      <c r="E5" s="74" t="s">
        <v>4</v>
      </c>
      <c r="F5" s="88" t="s">
        <v>71</v>
      </c>
      <c r="G5" s="74" t="s">
        <v>5</v>
      </c>
      <c r="H5" s="74" t="s">
        <v>72</v>
      </c>
      <c r="I5" s="86" t="s">
        <v>73</v>
      </c>
      <c r="J5" s="99" t="s">
        <v>78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84" t="s">
        <v>77</v>
      </c>
    </row>
    <row r="6" spans="1:45" ht="67.5" customHeight="1" thickBot="1" x14ac:dyDescent="0.25">
      <c r="A6" s="77"/>
      <c r="B6" s="79"/>
      <c r="C6" s="81"/>
      <c r="D6" s="73"/>
      <c r="E6" s="75"/>
      <c r="F6" s="89"/>
      <c r="G6" s="75"/>
      <c r="H6" s="75"/>
      <c r="I6" s="87"/>
      <c r="J6" s="24" t="s">
        <v>6</v>
      </c>
      <c r="K6" s="24" t="s">
        <v>121</v>
      </c>
      <c r="L6" s="14" t="s">
        <v>69</v>
      </c>
      <c r="M6" s="14" t="s">
        <v>99</v>
      </c>
      <c r="N6" s="14" t="s">
        <v>7</v>
      </c>
      <c r="O6" s="14" t="s">
        <v>8</v>
      </c>
      <c r="P6" s="14" t="s">
        <v>9</v>
      </c>
      <c r="Q6" s="14" t="s">
        <v>100</v>
      </c>
      <c r="R6" s="14" t="s">
        <v>101</v>
      </c>
      <c r="S6" s="14" t="s">
        <v>10</v>
      </c>
      <c r="T6" s="30" t="s">
        <v>122</v>
      </c>
      <c r="U6" s="14" t="s">
        <v>11</v>
      </c>
      <c r="V6" s="30" t="s">
        <v>128</v>
      </c>
      <c r="W6" s="14" t="s">
        <v>12</v>
      </c>
      <c r="X6" s="30" t="s">
        <v>123</v>
      </c>
      <c r="Y6" s="30" t="s">
        <v>118</v>
      </c>
      <c r="Z6" s="30" t="s">
        <v>13</v>
      </c>
      <c r="AA6" s="30" t="s">
        <v>117</v>
      </c>
      <c r="AB6" s="30" t="s">
        <v>127</v>
      </c>
      <c r="AC6" s="30" t="s">
        <v>14</v>
      </c>
      <c r="AD6" s="30" t="s">
        <v>119</v>
      </c>
      <c r="AE6" s="30" t="s">
        <v>129</v>
      </c>
      <c r="AF6" s="30" t="s">
        <v>15</v>
      </c>
      <c r="AG6" s="30" t="s">
        <v>16</v>
      </c>
      <c r="AH6" s="30" t="s">
        <v>130</v>
      </c>
      <c r="AI6" s="30" t="s">
        <v>17</v>
      </c>
      <c r="AJ6" s="30" t="s">
        <v>110</v>
      </c>
      <c r="AK6" s="30" t="s">
        <v>131</v>
      </c>
      <c r="AL6" s="30" t="s">
        <v>18</v>
      </c>
      <c r="AM6" s="30" t="s">
        <v>111</v>
      </c>
      <c r="AN6" s="30" t="s">
        <v>134</v>
      </c>
      <c r="AO6" s="30" t="s">
        <v>19</v>
      </c>
      <c r="AP6" s="30" t="s">
        <v>135</v>
      </c>
      <c r="AQ6" s="30" t="s">
        <v>20</v>
      </c>
      <c r="AR6" s="29" t="s">
        <v>136</v>
      </c>
      <c r="AS6" s="85"/>
    </row>
    <row r="7" spans="1:45" ht="132" x14ac:dyDescent="0.2">
      <c r="A7" s="34" t="s">
        <v>0</v>
      </c>
      <c r="B7" s="35">
        <v>1</v>
      </c>
      <c r="C7" s="35">
        <v>3</v>
      </c>
      <c r="D7" s="35">
        <v>1</v>
      </c>
      <c r="E7" s="15" t="s">
        <v>21</v>
      </c>
      <c r="F7" s="16" t="s">
        <v>22</v>
      </c>
      <c r="G7" s="17" t="s">
        <v>23</v>
      </c>
      <c r="H7" s="18" t="s">
        <v>79</v>
      </c>
      <c r="I7" s="69">
        <f>SUM(J7:AR7)</f>
        <v>22318379849</v>
      </c>
      <c r="J7" s="25"/>
      <c r="K7" s="20"/>
      <c r="L7" s="20"/>
      <c r="M7" s="20"/>
      <c r="N7" s="68">
        <f>19288319898+3200000000-169940049</f>
        <v>22318379849</v>
      </c>
      <c r="O7" s="19"/>
      <c r="P7" s="21"/>
      <c r="Q7" s="21"/>
      <c r="R7" s="2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6"/>
      <c r="AS7" s="71" t="s">
        <v>216</v>
      </c>
    </row>
    <row r="8" spans="1:45" ht="13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70">
        <f t="shared" ref="I8:I16" si="0">SUM(J8:AR8)</f>
        <v>22999110413</v>
      </c>
      <c r="J8" s="27"/>
      <c r="K8" s="7"/>
      <c r="L8" s="7"/>
      <c r="M8" s="7"/>
      <c r="N8" s="65">
        <f>6837758170-3200000000+169940049</f>
        <v>3807698219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28"/>
      <c r="AS8" s="71" t="s">
        <v>216</v>
      </c>
    </row>
    <row r="9" spans="1:45" ht="60" x14ac:dyDescent="0.2">
      <c r="A9" s="11" t="s">
        <v>0</v>
      </c>
      <c r="B9" s="10">
        <f t="shared" ref="B9:B49" si="1">B8+1</f>
        <v>3</v>
      </c>
      <c r="C9" s="10">
        <v>8</v>
      </c>
      <c r="D9" s="10">
        <f t="shared" ref="D9:D49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2">
        <f t="shared" si="0"/>
        <v>1715316382</v>
      </c>
      <c r="J9" s="27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28"/>
      <c r="AS9" s="36" t="s">
        <v>137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2">
        <f t="shared" si="0"/>
        <v>522015983</v>
      </c>
      <c r="J10" s="27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28"/>
      <c r="AS10" s="23" t="s">
        <v>152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2">
        <f t="shared" si="0"/>
        <v>253112383</v>
      </c>
      <c r="J11" s="27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K11" s="7"/>
      <c r="AL11" s="7"/>
      <c r="AM11" s="7"/>
      <c r="AN11" s="7"/>
      <c r="AO11" s="7"/>
      <c r="AP11" s="7"/>
      <c r="AQ11" s="7"/>
      <c r="AR11" s="28"/>
      <c r="AS11" s="36" t="s">
        <v>138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2">
        <f t="shared" si="0"/>
        <v>537045271</v>
      </c>
      <c r="J12" s="2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28"/>
      <c r="AS12" s="36" t="s">
        <v>139</v>
      </c>
    </row>
    <row r="13" spans="1:45" ht="144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2">
        <f t="shared" si="0"/>
        <v>1773152470.45</v>
      </c>
      <c r="J13" s="2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>
        <v>400000000</v>
      </c>
      <c r="AH13" s="7"/>
      <c r="AI13" s="7">
        <f>356480000/2</f>
        <v>178240000</v>
      </c>
      <c r="AJ13" s="7"/>
      <c r="AK13" s="37">
        <v>38994289.449999996</v>
      </c>
      <c r="AL13" s="7"/>
      <c r="AM13" s="7"/>
      <c r="AN13" s="7"/>
      <c r="AO13" s="7"/>
      <c r="AP13" s="7"/>
      <c r="AQ13" s="7"/>
      <c r="AR13" s="28"/>
      <c r="AS13" s="36" t="s">
        <v>214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2">
        <f t="shared" si="0"/>
        <v>4487105271</v>
      </c>
      <c r="J14" s="2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7">
        <f>17824000000-AL15-AL16-AL17-AL18-AL19-AL21-AL22-AL23-AL24-AL25-AL26-AL28-AL27-AL29-AL30-AL31-AL32-AL33-AL34-AL35</f>
        <v>4487105271</v>
      </c>
      <c r="AM14" s="7"/>
      <c r="AN14" s="7"/>
      <c r="AO14" s="7"/>
      <c r="AP14" s="7"/>
      <c r="AQ14" s="7"/>
      <c r="AR14" s="28"/>
      <c r="AS14" s="23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3">
        <v>4231910243</v>
      </c>
      <c r="I15" s="22">
        <f t="shared" si="0"/>
        <v>347731762</v>
      </c>
      <c r="J15" s="2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28"/>
      <c r="AS15" s="23" t="s">
        <v>105</v>
      </c>
    </row>
    <row r="16" spans="1:45" ht="132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3">
        <v>4231910260</v>
      </c>
      <c r="I16" s="22">
        <f t="shared" si="0"/>
        <v>212275952</v>
      </c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f>210960753+1315199</f>
        <v>212275952</v>
      </c>
      <c r="AM16" s="7"/>
      <c r="AN16" s="7"/>
      <c r="AO16" s="7"/>
      <c r="AP16" s="7"/>
      <c r="AQ16" s="7"/>
      <c r="AR16" s="28"/>
      <c r="AS16" s="23" t="s">
        <v>172</v>
      </c>
    </row>
    <row r="17" spans="1:45" ht="216" x14ac:dyDescent="0.2">
      <c r="A17" s="11"/>
      <c r="B17" s="10"/>
      <c r="C17" s="10"/>
      <c r="D17" s="3" t="s">
        <v>107</v>
      </c>
      <c r="E17" s="31" t="s">
        <v>112</v>
      </c>
      <c r="F17" s="4" t="s">
        <v>55</v>
      </c>
      <c r="G17" s="4" t="s">
        <v>56</v>
      </c>
      <c r="H17" s="13">
        <v>3181560111</v>
      </c>
      <c r="I17" s="22">
        <f>SUM(J17:AR17)</f>
        <v>2199143947</v>
      </c>
      <c r="J17" s="2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28"/>
      <c r="AS17" s="23" t="s">
        <v>157</v>
      </c>
    </row>
    <row r="18" spans="1:45" ht="60" x14ac:dyDescent="0.2">
      <c r="A18" s="11"/>
      <c r="B18" s="10"/>
      <c r="C18" s="10"/>
      <c r="D18" s="32" t="s">
        <v>113</v>
      </c>
      <c r="E18" s="3" t="s">
        <v>116</v>
      </c>
      <c r="F18" s="4" t="s">
        <v>37</v>
      </c>
      <c r="G18" s="10" t="s">
        <v>42</v>
      </c>
      <c r="H18" s="33">
        <v>4251800111</v>
      </c>
      <c r="I18" s="22">
        <f>SUM(J18:AR18)</f>
        <v>720771528</v>
      </c>
      <c r="J18" s="2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28"/>
      <c r="AS18" s="23" t="s">
        <v>159</v>
      </c>
    </row>
    <row r="19" spans="1:45" ht="60" x14ac:dyDescent="0.2">
      <c r="A19" s="11"/>
      <c r="B19" s="10"/>
      <c r="C19" s="10"/>
      <c r="D19" s="10" t="s">
        <v>114</v>
      </c>
      <c r="E19" s="3" t="s">
        <v>108</v>
      </c>
      <c r="F19" s="4" t="s">
        <v>37</v>
      </c>
      <c r="G19" s="10" t="s">
        <v>38</v>
      </c>
      <c r="H19" s="13">
        <v>4231910272</v>
      </c>
      <c r="I19" s="22">
        <f>SUM(J19:AQ19)</f>
        <v>357460695</v>
      </c>
      <c r="J19" s="2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28"/>
      <c r="AS19" s="23" t="s">
        <v>109</v>
      </c>
    </row>
    <row r="20" spans="1:45" ht="60" x14ac:dyDescent="0.2">
      <c r="A20" s="11"/>
      <c r="B20" s="10"/>
      <c r="C20" s="10"/>
      <c r="D20" s="10" t="s">
        <v>115</v>
      </c>
      <c r="E20" s="3" t="s">
        <v>132</v>
      </c>
      <c r="F20" s="4" t="s">
        <v>133</v>
      </c>
      <c r="G20" s="4" t="s">
        <v>133</v>
      </c>
      <c r="H20" s="4" t="s">
        <v>133</v>
      </c>
      <c r="I20" s="22">
        <f t="shared" ref="I20:I46" si="3">SUM(J20:AR20)</f>
        <v>4533843034</v>
      </c>
      <c r="J20" s="2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28"/>
      <c r="AS20" s="36" t="s">
        <v>158</v>
      </c>
    </row>
    <row r="21" spans="1:45" ht="60" x14ac:dyDescent="0.2">
      <c r="A21" s="11"/>
      <c r="B21" s="10"/>
      <c r="C21" s="10"/>
      <c r="D21" s="10" t="s">
        <v>148</v>
      </c>
      <c r="E21" s="3" t="s">
        <v>150</v>
      </c>
      <c r="F21" s="4" t="s">
        <v>37</v>
      </c>
      <c r="G21" s="4" t="s">
        <v>38</v>
      </c>
      <c r="H21" s="4" t="s">
        <v>151</v>
      </c>
      <c r="I21" s="22">
        <f t="shared" si="3"/>
        <v>216187161</v>
      </c>
      <c r="J21" s="2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28"/>
      <c r="AS21" s="23" t="s">
        <v>149</v>
      </c>
    </row>
    <row r="22" spans="1:45" ht="144" x14ac:dyDescent="0.2">
      <c r="A22" s="11"/>
      <c r="B22" s="10"/>
      <c r="C22" s="10"/>
      <c r="D22" s="10" t="s">
        <v>160</v>
      </c>
      <c r="E22" s="3" t="s">
        <v>161</v>
      </c>
      <c r="F22" s="4" t="s">
        <v>37</v>
      </c>
      <c r="G22" s="4" t="s">
        <v>38</v>
      </c>
      <c r="H22" s="4">
        <v>4231910273</v>
      </c>
      <c r="I22" s="22">
        <f t="shared" si="3"/>
        <v>1408454072</v>
      </c>
      <c r="J22" s="2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f>1292794905+115659167</f>
        <v>1408454072</v>
      </c>
      <c r="AM22" s="7"/>
      <c r="AN22" s="7"/>
      <c r="AO22" s="7"/>
      <c r="AP22" s="7"/>
      <c r="AQ22" s="7"/>
      <c r="AR22" s="28"/>
      <c r="AS22" s="23" t="s">
        <v>187</v>
      </c>
    </row>
    <row r="23" spans="1:45" ht="60" x14ac:dyDescent="0.2">
      <c r="A23" s="11"/>
      <c r="B23" s="10"/>
      <c r="C23" s="10"/>
      <c r="D23" s="10" t="s">
        <v>173</v>
      </c>
      <c r="E23" s="3" t="s">
        <v>171</v>
      </c>
      <c r="F23" s="4" t="s">
        <v>37</v>
      </c>
      <c r="G23" s="4" t="s">
        <v>38</v>
      </c>
      <c r="H23" s="4" t="s">
        <v>170</v>
      </c>
      <c r="I23" s="22">
        <f t="shared" ref="I23" si="4">SUM(J23:AR23)</f>
        <v>214521125</v>
      </c>
      <c r="J23" s="2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0"/>
      <c r="AD23" s="10"/>
      <c r="AE23" s="10"/>
      <c r="AF23" s="7"/>
      <c r="AG23" s="7"/>
      <c r="AH23" s="7"/>
      <c r="AI23" s="7"/>
      <c r="AJ23" s="7"/>
      <c r="AK23" s="7"/>
      <c r="AL23" s="7">
        <v>214521125</v>
      </c>
      <c r="AM23" s="7"/>
      <c r="AN23" s="7"/>
      <c r="AO23" s="7"/>
      <c r="AP23" s="7"/>
      <c r="AQ23" s="7"/>
      <c r="AR23" s="28"/>
      <c r="AS23" s="23" t="s">
        <v>174</v>
      </c>
    </row>
    <row r="24" spans="1:45" ht="60" x14ac:dyDescent="0.2">
      <c r="A24" s="11"/>
      <c r="B24" s="10"/>
      <c r="C24" s="10"/>
      <c r="D24" s="10" t="s">
        <v>163</v>
      </c>
      <c r="E24" s="3" t="s">
        <v>166</v>
      </c>
      <c r="F24" s="4" t="s">
        <v>37</v>
      </c>
      <c r="G24" s="4" t="s">
        <v>38</v>
      </c>
      <c r="H24" s="4" t="s">
        <v>162</v>
      </c>
      <c r="I24" s="22">
        <f t="shared" si="3"/>
        <v>462962963</v>
      </c>
      <c r="J24" s="2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0"/>
      <c r="AD24" s="10"/>
      <c r="AE24" s="10"/>
      <c r="AF24" s="7"/>
      <c r="AG24" s="7"/>
      <c r="AH24" s="7"/>
      <c r="AI24" s="7"/>
      <c r="AJ24" s="7"/>
      <c r="AK24" s="7"/>
      <c r="AL24" s="7">
        <v>462962963</v>
      </c>
      <c r="AM24" s="7"/>
      <c r="AN24" s="7"/>
      <c r="AO24" s="7"/>
      <c r="AP24" s="7"/>
      <c r="AQ24" s="7"/>
      <c r="AR24" s="28"/>
      <c r="AS24" s="23" t="s">
        <v>167</v>
      </c>
    </row>
    <row r="25" spans="1:45" ht="60" x14ac:dyDescent="0.2">
      <c r="A25" s="11"/>
      <c r="B25" s="10"/>
      <c r="C25" s="10"/>
      <c r="D25" s="10" t="s">
        <v>169</v>
      </c>
      <c r="E25" s="3" t="s">
        <v>164</v>
      </c>
      <c r="F25" s="4" t="s">
        <v>37</v>
      </c>
      <c r="G25" s="4" t="s">
        <v>38</v>
      </c>
      <c r="H25" s="4" t="s">
        <v>165</v>
      </c>
      <c r="I25" s="22">
        <f t="shared" si="3"/>
        <v>455787879</v>
      </c>
      <c r="J25" s="2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0"/>
      <c r="AD25" s="10"/>
      <c r="AE25" s="10"/>
      <c r="AF25" s="7"/>
      <c r="AG25" s="7"/>
      <c r="AH25" s="7"/>
      <c r="AI25" s="7"/>
      <c r="AJ25" s="7"/>
      <c r="AK25" s="7"/>
      <c r="AL25" s="7">
        <v>455787879</v>
      </c>
      <c r="AM25" s="7"/>
      <c r="AN25" s="7"/>
      <c r="AO25" s="7"/>
      <c r="AP25" s="7"/>
      <c r="AQ25" s="7"/>
      <c r="AR25" s="28"/>
      <c r="AS25" s="23" t="s">
        <v>168</v>
      </c>
    </row>
    <row r="26" spans="1:45" ht="60" x14ac:dyDescent="0.2">
      <c r="A26" s="11"/>
      <c r="B26" s="10"/>
      <c r="C26" s="10"/>
      <c r="D26" s="10" t="s">
        <v>175</v>
      </c>
      <c r="E26" s="3" t="s">
        <v>176</v>
      </c>
      <c r="F26" s="4" t="s">
        <v>37</v>
      </c>
      <c r="G26" s="4" t="s">
        <v>38</v>
      </c>
      <c r="H26" s="4">
        <v>4231910278</v>
      </c>
      <c r="I26" s="22">
        <f t="shared" si="3"/>
        <v>147291983</v>
      </c>
      <c r="J26" s="2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0"/>
      <c r="AD26" s="10"/>
      <c r="AE26" s="10"/>
      <c r="AF26" s="7"/>
      <c r="AG26" s="7"/>
      <c r="AH26" s="7"/>
      <c r="AI26" s="7"/>
      <c r="AJ26" s="7"/>
      <c r="AK26" s="7"/>
      <c r="AL26" s="7">
        <v>147291983</v>
      </c>
      <c r="AM26" s="7"/>
      <c r="AN26" s="7"/>
      <c r="AO26" s="7"/>
      <c r="AP26" s="7"/>
      <c r="AQ26" s="7"/>
      <c r="AR26" s="28"/>
      <c r="AS26" s="23" t="s">
        <v>177</v>
      </c>
    </row>
    <row r="27" spans="1:45" ht="60" x14ac:dyDescent="0.2">
      <c r="A27" s="11"/>
      <c r="B27" s="10"/>
      <c r="C27" s="10"/>
      <c r="D27" s="10" t="s">
        <v>178</v>
      </c>
      <c r="E27" s="3" t="s">
        <v>182</v>
      </c>
      <c r="F27" s="4" t="s">
        <v>37</v>
      </c>
      <c r="G27" s="4" t="s">
        <v>38</v>
      </c>
      <c r="H27" s="4">
        <v>4231910279</v>
      </c>
      <c r="I27" s="22">
        <f>SUM(J27:AR27)</f>
        <v>4084585822</v>
      </c>
      <c r="J27" s="2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0"/>
      <c r="AD27" s="10"/>
      <c r="AE27" s="10"/>
      <c r="AF27" s="7"/>
      <c r="AG27" s="7"/>
      <c r="AH27" s="7"/>
      <c r="AI27" s="7"/>
      <c r="AJ27" s="7"/>
      <c r="AK27" s="7"/>
      <c r="AL27" s="7">
        <v>4084585822</v>
      </c>
      <c r="AM27" s="7"/>
      <c r="AN27" s="7"/>
      <c r="AO27" s="7"/>
      <c r="AP27" s="7"/>
      <c r="AQ27" s="7"/>
      <c r="AR27" s="28"/>
      <c r="AS27" s="23" t="s">
        <v>186</v>
      </c>
    </row>
    <row r="28" spans="1:45" ht="67.5" customHeight="1" x14ac:dyDescent="0.2">
      <c r="A28" s="11"/>
      <c r="B28" s="10"/>
      <c r="C28" s="10"/>
      <c r="D28" s="10" t="s">
        <v>179</v>
      </c>
      <c r="E28" s="3" t="s">
        <v>181</v>
      </c>
      <c r="F28" s="4" t="s">
        <v>37</v>
      </c>
      <c r="G28" s="4" t="s">
        <v>38</v>
      </c>
      <c r="H28" s="4">
        <v>4231910280</v>
      </c>
      <c r="I28" s="22">
        <f t="shared" si="3"/>
        <v>1451918333</v>
      </c>
      <c r="J28" s="2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0"/>
      <c r="AD28" s="10"/>
      <c r="AE28" s="10"/>
      <c r="AF28" s="7"/>
      <c r="AG28" s="7"/>
      <c r="AH28" s="7"/>
      <c r="AI28" s="7"/>
      <c r="AJ28" s="7"/>
      <c r="AK28" s="7"/>
      <c r="AL28" s="7">
        <v>1451918333</v>
      </c>
      <c r="AM28" s="7"/>
      <c r="AN28" s="7"/>
      <c r="AO28" s="7"/>
      <c r="AP28" s="7"/>
      <c r="AQ28" s="7"/>
      <c r="AR28" s="28"/>
      <c r="AS28" s="23" t="s">
        <v>184</v>
      </c>
    </row>
    <row r="29" spans="1:45" ht="60" x14ac:dyDescent="0.2">
      <c r="A29" s="11"/>
      <c r="B29" s="10"/>
      <c r="C29" s="10"/>
      <c r="D29" s="10" t="s">
        <v>180</v>
      </c>
      <c r="E29" s="47" t="s">
        <v>183</v>
      </c>
      <c r="F29" s="4" t="s">
        <v>37</v>
      </c>
      <c r="G29" s="4" t="s">
        <v>38</v>
      </c>
      <c r="H29" s="4">
        <v>4231910281</v>
      </c>
      <c r="I29" s="22">
        <f t="shared" si="3"/>
        <v>191472309</v>
      </c>
      <c r="J29" s="2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10"/>
      <c r="AD29" s="10"/>
      <c r="AE29" s="10"/>
      <c r="AF29" s="7"/>
      <c r="AG29" s="7"/>
      <c r="AH29" s="7"/>
      <c r="AI29" s="7"/>
      <c r="AJ29" s="7"/>
      <c r="AK29" s="7"/>
      <c r="AL29" s="7">
        <v>191472309</v>
      </c>
      <c r="AM29" s="7"/>
      <c r="AN29" s="7"/>
      <c r="AO29" s="7"/>
      <c r="AP29" s="7"/>
      <c r="AQ29" s="7"/>
      <c r="AR29" s="28"/>
      <c r="AS29" s="23" t="s">
        <v>185</v>
      </c>
    </row>
    <row r="30" spans="1:45" ht="60" x14ac:dyDescent="0.2">
      <c r="A30" s="11"/>
      <c r="B30" s="10"/>
      <c r="C30" s="10"/>
      <c r="D30" s="10" t="s">
        <v>189</v>
      </c>
      <c r="E30" s="47" t="s">
        <v>188</v>
      </c>
      <c r="F30" s="4" t="s">
        <v>37</v>
      </c>
      <c r="G30" s="4" t="s">
        <v>38</v>
      </c>
      <c r="H30" s="4">
        <v>4231910282</v>
      </c>
      <c r="I30" s="22">
        <f t="shared" si="3"/>
        <v>240390000</v>
      </c>
      <c r="J30" s="2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10"/>
      <c r="AD30" s="10"/>
      <c r="AE30" s="10"/>
      <c r="AF30" s="7"/>
      <c r="AG30" s="7"/>
      <c r="AH30" s="7"/>
      <c r="AI30" s="7"/>
      <c r="AJ30" s="7"/>
      <c r="AK30" s="7"/>
      <c r="AL30" s="7">
        <v>240390000</v>
      </c>
      <c r="AM30" s="7"/>
      <c r="AN30" s="7"/>
      <c r="AO30" s="7"/>
      <c r="AP30" s="7"/>
      <c r="AQ30" s="7"/>
      <c r="AR30" s="28"/>
      <c r="AS30" s="23" t="s">
        <v>190</v>
      </c>
    </row>
    <row r="31" spans="1:45" ht="60" x14ac:dyDescent="0.2">
      <c r="A31" s="11"/>
      <c r="B31" s="10"/>
      <c r="C31" s="10"/>
      <c r="D31" s="10" t="s">
        <v>192</v>
      </c>
      <c r="E31" s="47" t="s">
        <v>193</v>
      </c>
      <c r="F31" s="4" t="s">
        <v>37</v>
      </c>
      <c r="G31" s="4" t="s">
        <v>38</v>
      </c>
      <c r="H31" s="4" t="s">
        <v>191</v>
      </c>
      <c r="I31" s="22">
        <f t="shared" ref="I31:I35" si="5">SUM(J31:AR31)</f>
        <v>580689000</v>
      </c>
      <c r="J31" s="2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10"/>
      <c r="AD31" s="10"/>
      <c r="AE31" s="10"/>
      <c r="AF31" s="7"/>
      <c r="AG31" s="7"/>
      <c r="AH31" s="7"/>
      <c r="AI31" s="7"/>
      <c r="AJ31" s="7"/>
      <c r="AK31" s="7"/>
      <c r="AL31" s="7">
        <v>580689000</v>
      </c>
      <c r="AM31" s="7"/>
      <c r="AN31" s="7"/>
      <c r="AO31" s="7"/>
      <c r="AP31" s="7"/>
      <c r="AQ31" s="7"/>
      <c r="AR31" s="28"/>
      <c r="AS31" s="23" t="s">
        <v>194</v>
      </c>
    </row>
    <row r="32" spans="1:45" ht="60" x14ac:dyDescent="0.2">
      <c r="A32" s="11"/>
      <c r="B32" s="10"/>
      <c r="C32" s="10"/>
      <c r="D32" s="10" t="s">
        <v>195</v>
      </c>
      <c r="E32" s="47" t="s">
        <v>200</v>
      </c>
      <c r="F32" s="4" t="s">
        <v>37</v>
      </c>
      <c r="G32" s="4" t="s">
        <v>38</v>
      </c>
      <c r="H32" s="4" t="s">
        <v>202</v>
      </c>
      <c r="I32" s="22">
        <f>SUM(J32:AR32)</f>
        <v>81851192</v>
      </c>
      <c r="J32" s="2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10"/>
      <c r="AD32" s="10"/>
      <c r="AE32" s="10"/>
      <c r="AF32" s="7"/>
      <c r="AG32" s="7"/>
      <c r="AH32" s="7"/>
      <c r="AI32" s="7"/>
      <c r="AJ32" s="7"/>
      <c r="AK32" s="7"/>
      <c r="AL32" s="7">
        <v>81851192</v>
      </c>
      <c r="AM32" s="7"/>
      <c r="AN32" s="7"/>
      <c r="AO32" s="7"/>
      <c r="AP32" s="7"/>
      <c r="AQ32" s="7"/>
      <c r="AR32" s="28"/>
      <c r="AS32" s="23" t="s">
        <v>197</v>
      </c>
    </row>
    <row r="33" spans="1:45" ht="60" x14ac:dyDescent="0.2">
      <c r="A33" s="11"/>
      <c r="B33" s="10"/>
      <c r="C33" s="10"/>
      <c r="D33" s="10" t="s">
        <v>196</v>
      </c>
      <c r="E33" s="47" t="s">
        <v>199</v>
      </c>
      <c r="F33" s="4" t="s">
        <v>37</v>
      </c>
      <c r="G33" s="4" t="s">
        <v>38</v>
      </c>
      <c r="H33" s="4" t="s">
        <v>201</v>
      </c>
      <c r="I33" s="22">
        <f t="shared" si="5"/>
        <v>344780555</v>
      </c>
      <c r="J33" s="2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10"/>
      <c r="AD33" s="10"/>
      <c r="AE33" s="10"/>
      <c r="AF33" s="7"/>
      <c r="AG33" s="7"/>
      <c r="AH33" s="7"/>
      <c r="AI33" s="7"/>
      <c r="AJ33" s="7"/>
      <c r="AK33" s="7"/>
      <c r="AL33" s="7">
        <v>344780555</v>
      </c>
      <c r="AM33" s="7"/>
      <c r="AN33" s="7"/>
      <c r="AO33" s="7"/>
      <c r="AP33" s="7"/>
      <c r="AQ33" s="7"/>
      <c r="AR33" s="28"/>
      <c r="AS33" s="23" t="s">
        <v>198</v>
      </c>
    </row>
    <row r="34" spans="1:45" ht="60" x14ac:dyDescent="0.2">
      <c r="A34" s="11"/>
      <c r="B34" s="10"/>
      <c r="C34" s="10"/>
      <c r="D34" s="10" t="s">
        <v>204</v>
      </c>
      <c r="E34" s="47" t="s">
        <v>206</v>
      </c>
      <c r="F34" s="4" t="s">
        <v>37</v>
      </c>
      <c r="G34" s="4" t="s">
        <v>38</v>
      </c>
      <c r="H34" s="4">
        <v>4231910286</v>
      </c>
      <c r="I34" s="22">
        <f t="shared" si="5"/>
        <v>97919891</v>
      </c>
      <c r="J34" s="2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10"/>
      <c r="AD34" s="10"/>
      <c r="AE34" s="10"/>
      <c r="AF34" s="7"/>
      <c r="AG34" s="7"/>
      <c r="AH34" s="7"/>
      <c r="AI34" s="7"/>
      <c r="AJ34" s="7"/>
      <c r="AK34" s="7"/>
      <c r="AL34" s="7">
        <v>97919891</v>
      </c>
      <c r="AM34" s="7"/>
      <c r="AN34" s="7"/>
      <c r="AO34" s="7"/>
      <c r="AP34" s="7"/>
      <c r="AQ34" s="7"/>
      <c r="AR34" s="28"/>
      <c r="AS34" s="23" t="s">
        <v>207</v>
      </c>
    </row>
    <row r="35" spans="1:45" ht="60" x14ac:dyDescent="0.2">
      <c r="A35" s="11"/>
      <c r="B35" s="10"/>
      <c r="C35" s="10"/>
      <c r="D35" s="10" t="s">
        <v>205</v>
      </c>
      <c r="E35" s="47" t="s">
        <v>203</v>
      </c>
      <c r="F35" s="4" t="s">
        <v>37</v>
      </c>
      <c r="G35" s="4" t="s">
        <v>38</v>
      </c>
      <c r="H35" s="4">
        <v>4231910287</v>
      </c>
      <c r="I35" s="22">
        <f t="shared" si="5"/>
        <v>640614035</v>
      </c>
      <c r="J35" s="2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10"/>
      <c r="AD35" s="10"/>
      <c r="AE35" s="10"/>
      <c r="AF35" s="7"/>
      <c r="AG35" s="7"/>
      <c r="AH35" s="7"/>
      <c r="AI35" s="7"/>
      <c r="AJ35" s="7"/>
      <c r="AK35" s="7"/>
      <c r="AL35" s="7">
        <v>640614035</v>
      </c>
      <c r="AM35" s="7"/>
      <c r="AN35" s="7"/>
      <c r="AO35" s="7"/>
      <c r="AP35" s="7"/>
      <c r="AQ35" s="7"/>
      <c r="AR35" s="28"/>
      <c r="AS35" s="23" t="s">
        <v>208</v>
      </c>
    </row>
    <row r="36" spans="1:45" ht="132" x14ac:dyDescent="0.2">
      <c r="A36" s="11" t="s">
        <v>0</v>
      </c>
      <c r="B36" s="10">
        <f>B14+1</f>
        <v>9</v>
      </c>
      <c r="C36" s="10" t="s">
        <v>36</v>
      </c>
      <c r="D36" s="10">
        <f>D14+1</f>
        <v>9</v>
      </c>
      <c r="E36" s="3" t="s">
        <v>39</v>
      </c>
      <c r="F36" s="4" t="s">
        <v>37</v>
      </c>
      <c r="G36" s="4" t="s">
        <v>40</v>
      </c>
      <c r="H36" s="13" t="s">
        <v>87</v>
      </c>
      <c r="I36" s="22">
        <f t="shared" si="3"/>
        <v>691459206.45000005</v>
      </c>
      <c r="J36" s="2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8">
        <f>144800000*1.04</f>
        <v>150592000</v>
      </c>
      <c r="X36" s="8">
        <f>12873824+300000000</f>
        <v>312873824</v>
      </c>
      <c r="Y36" s="8"/>
      <c r="Z36" s="7"/>
      <c r="AA36" s="7"/>
      <c r="AB36" s="7"/>
      <c r="AC36" s="7"/>
      <c r="AD36" s="7"/>
      <c r="AE36" s="7"/>
      <c r="AF36" s="7"/>
      <c r="AG36" s="7"/>
      <c r="AH36" s="7"/>
      <c r="AI36" s="7">
        <f>356480000/2</f>
        <v>178240000</v>
      </c>
      <c r="AJ36" s="8">
        <v>5379547</v>
      </c>
      <c r="AK36" s="37">
        <v>44373835.449999996</v>
      </c>
      <c r="AL36" s="7"/>
      <c r="AM36" s="7"/>
      <c r="AN36" s="7"/>
      <c r="AO36" s="7"/>
      <c r="AP36" s="7"/>
      <c r="AQ36" s="7"/>
      <c r="AR36" s="28"/>
      <c r="AS36" s="23" t="s">
        <v>153</v>
      </c>
    </row>
    <row r="37" spans="1:45" ht="60" x14ac:dyDescent="0.2">
      <c r="A37" s="11" t="s">
        <v>0</v>
      </c>
      <c r="B37" s="10">
        <f t="shared" si="1"/>
        <v>10</v>
      </c>
      <c r="C37" s="10">
        <v>11</v>
      </c>
      <c r="D37" s="10">
        <f t="shared" si="2"/>
        <v>10</v>
      </c>
      <c r="E37" s="3" t="s">
        <v>41</v>
      </c>
      <c r="F37" s="4" t="s">
        <v>37</v>
      </c>
      <c r="G37" s="10" t="s">
        <v>42</v>
      </c>
      <c r="H37" s="6" t="s">
        <v>88</v>
      </c>
      <c r="I37" s="22">
        <f t="shared" si="3"/>
        <v>346128986</v>
      </c>
      <c r="J37" s="2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8">
        <f>332800000*1.04</f>
        <v>346112000</v>
      </c>
      <c r="X37" s="8">
        <v>16986</v>
      </c>
      <c r="Y37" s="8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28"/>
      <c r="AS37" s="36" t="s">
        <v>140</v>
      </c>
    </row>
    <row r="38" spans="1:45" ht="60" x14ac:dyDescent="0.2">
      <c r="A38" s="11" t="s">
        <v>0</v>
      </c>
      <c r="B38" s="10">
        <f t="shared" si="1"/>
        <v>11</v>
      </c>
      <c r="C38" s="10" t="s">
        <v>43</v>
      </c>
      <c r="D38" s="10">
        <f t="shared" si="2"/>
        <v>11</v>
      </c>
      <c r="E38" s="3" t="s">
        <v>44</v>
      </c>
      <c r="F38" s="4" t="s">
        <v>37</v>
      </c>
      <c r="G38" s="10" t="s">
        <v>45</v>
      </c>
      <c r="H38" s="6" t="s">
        <v>89</v>
      </c>
      <c r="I38" s="22">
        <f t="shared" si="3"/>
        <v>304759048.75</v>
      </c>
      <c r="J38" s="2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38">
        <v>100000000</v>
      </c>
      <c r="Y38" s="7"/>
      <c r="Z38" s="7"/>
      <c r="AA38" s="7"/>
      <c r="AB38" s="7"/>
      <c r="AC38" s="7">
        <f>819036195/2/2</f>
        <v>204759048.75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28"/>
      <c r="AS38" s="36" t="s">
        <v>141</v>
      </c>
    </row>
    <row r="39" spans="1:45" ht="60" x14ac:dyDescent="0.2">
      <c r="A39" s="11" t="s">
        <v>0</v>
      </c>
      <c r="B39" s="10">
        <f t="shared" si="1"/>
        <v>12</v>
      </c>
      <c r="C39" s="10" t="s">
        <v>43</v>
      </c>
      <c r="D39" s="10">
        <f t="shared" si="2"/>
        <v>12</v>
      </c>
      <c r="E39" s="3" t="s">
        <v>46</v>
      </c>
      <c r="F39" s="4" t="s">
        <v>37</v>
      </c>
      <c r="G39" s="10" t="s">
        <v>47</v>
      </c>
      <c r="H39" s="6" t="s">
        <v>90</v>
      </c>
      <c r="I39" s="22">
        <f t="shared" si="3"/>
        <v>494644328.75</v>
      </c>
      <c r="J39" s="2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39">
        <v>250000000</v>
      </c>
      <c r="Y39" s="7"/>
      <c r="Z39" s="7"/>
      <c r="AA39" s="7"/>
      <c r="AB39" s="7"/>
      <c r="AC39" s="7">
        <f>819036195/2/2</f>
        <v>204759048.75</v>
      </c>
      <c r="AD39" s="7"/>
      <c r="AE39" s="7"/>
      <c r="AF39" s="7"/>
      <c r="AG39" s="7"/>
      <c r="AH39" s="8">
        <v>39885280</v>
      </c>
      <c r="AI39" s="7"/>
      <c r="AJ39" s="7"/>
      <c r="AK39" s="7"/>
      <c r="AL39" s="7"/>
      <c r="AM39" s="7"/>
      <c r="AN39" s="7"/>
      <c r="AO39" s="7"/>
      <c r="AP39" s="7"/>
      <c r="AQ39" s="7"/>
      <c r="AR39" s="28"/>
      <c r="AS39" s="36" t="s">
        <v>142</v>
      </c>
    </row>
    <row r="40" spans="1:45" ht="84" x14ac:dyDescent="0.2">
      <c r="A40" s="11" t="s">
        <v>0</v>
      </c>
      <c r="B40" s="10">
        <f t="shared" si="1"/>
        <v>13</v>
      </c>
      <c r="C40" s="10" t="s">
        <v>48</v>
      </c>
      <c r="D40" s="10">
        <f t="shared" si="2"/>
        <v>13</v>
      </c>
      <c r="E40" s="12" t="s">
        <v>49</v>
      </c>
      <c r="F40" s="10" t="s">
        <v>22</v>
      </c>
      <c r="G40" s="9" t="s">
        <v>50</v>
      </c>
      <c r="H40" s="6" t="s">
        <v>91</v>
      </c>
      <c r="I40" s="22">
        <f t="shared" si="3"/>
        <v>210980395</v>
      </c>
      <c r="J40" s="27"/>
      <c r="K40" s="7"/>
      <c r="L40" s="7"/>
      <c r="M40" s="7"/>
      <c r="N40" s="7"/>
      <c r="O40" s="7"/>
      <c r="P40" s="7"/>
      <c r="Q40" s="7"/>
      <c r="R40" s="7"/>
      <c r="S40" s="7">
        <v>50000000</v>
      </c>
      <c r="T40" s="39">
        <f>50000000</f>
        <v>50000000</v>
      </c>
      <c r="U40" s="7"/>
      <c r="V40" s="7"/>
      <c r="W40" s="8">
        <v>30000000</v>
      </c>
      <c r="X40" s="39">
        <v>3649520</v>
      </c>
      <c r="Y40" s="8"/>
      <c r="Z40" s="7">
        <v>50000000</v>
      </c>
      <c r="AA40" s="7"/>
      <c r="AB40" s="7"/>
      <c r="AC40" s="7"/>
      <c r="AD40" s="7"/>
      <c r="AE40" s="8">
        <v>27194416</v>
      </c>
      <c r="AF40" s="7"/>
      <c r="AG40" s="7"/>
      <c r="AH40" s="7"/>
      <c r="AI40" s="7"/>
      <c r="AJ40" s="7"/>
      <c r="AK40" s="7"/>
      <c r="AL40" s="7"/>
      <c r="AM40" s="7"/>
      <c r="AN40" s="7"/>
      <c r="AO40" s="7">
        <v>1108</v>
      </c>
      <c r="AP40" s="39">
        <v>57130</v>
      </c>
      <c r="AQ40" s="7">
        <v>5860</v>
      </c>
      <c r="AR40" s="40">
        <v>72361</v>
      </c>
      <c r="AS40" s="36" t="s">
        <v>147</v>
      </c>
    </row>
    <row r="41" spans="1:45" ht="144" x14ac:dyDescent="0.2">
      <c r="A41" s="11">
        <v>33040803</v>
      </c>
      <c r="B41" s="10">
        <f t="shared" si="1"/>
        <v>14</v>
      </c>
      <c r="C41" s="10">
        <v>11</v>
      </c>
      <c r="D41" s="10">
        <f t="shared" si="2"/>
        <v>14</v>
      </c>
      <c r="E41" s="3" t="s">
        <v>51</v>
      </c>
      <c r="F41" s="4" t="s">
        <v>22</v>
      </c>
      <c r="G41" s="9" t="s">
        <v>52</v>
      </c>
      <c r="H41" s="6" t="s">
        <v>92</v>
      </c>
      <c r="I41" s="22">
        <f t="shared" si="3"/>
        <v>1373913584</v>
      </c>
      <c r="J41" s="27"/>
      <c r="K41" s="7"/>
      <c r="L41" s="7"/>
      <c r="M41" s="7"/>
      <c r="N41" s="7"/>
      <c r="O41" s="7"/>
      <c r="P41" s="7"/>
      <c r="Q41" s="8">
        <v>44000000</v>
      </c>
      <c r="R41" s="8">
        <v>356000000</v>
      </c>
      <c r="S41" s="7"/>
      <c r="T41" s="39">
        <v>30000000</v>
      </c>
      <c r="U41" s="7"/>
      <c r="V41" s="7"/>
      <c r="W41" s="8">
        <v>100000000</v>
      </c>
      <c r="X41" s="8">
        <f>4947619+257828466</f>
        <v>262776085</v>
      </c>
      <c r="Y41" s="8"/>
      <c r="Z41" s="7"/>
      <c r="AA41" s="7"/>
      <c r="AB41" s="7"/>
      <c r="AC41" s="7"/>
      <c r="AD41" s="7"/>
      <c r="AE41" s="41"/>
      <c r="AF41" s="7"/>
      <c r="AG41" s="7">
        <v>581137499</v>
      </c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28"/>
      <c r="AS41" s="36" t="s">
        <v>215</v>
      </c>
    </row>
    <row r="42" spans="1:45" ht="132" x14ac:dyDescent="0.2">
      <c r="A42" s="11">
        <v>33040803</v>
      </c>
      <c r="B42" s="10">
        <f t="shared" si="1"/>
        <v>15</v>
      </c>
      <c r="C42" s="10" t="s">
        <v>53</v>
      </c>
      <c r="D42" s="10">
        <f t="shared" si="2"/>
        <v>15</v>
      </c>
      <c r="E42" s="3" t="s">
        <v>54</v>
      </c>
      <c r="F42" s="4" t="s">
        <v>55</v>
      </c>
      <c r="G42" s="10" t="s">
        <v>56</v>
      </c>
      <c r="H42" s="6" t="s">
        <v>93</v>
      </c>
      <c r="I42" s="22">
        <f t="shared" si="3"/>
        <v>1353557105.75</v>
      </c>
      <c r="J42" s="2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>
        <f>247117281.25+50000000</f>
        <v>297117281.25</v>
      </c>
      <c r="X42" s="8">
        <v>70103659</v>
      </c>
      <c r="Y42" s="7"/>
      <c r="Z42" s="7"/>
      <c r="AA42" s="7"/>
      <c r="AB42" s="7"/>
      <c r="AC42" s="8">
        <f>819036195/2</f>
        <v>409518097.5</v>
      </c>
      <c r="AD42" s="8">
        <v>20000000</v>
      </c>
      <c r="AE42" s="8">
        <v>53517003</v>
      </c>
      <c r="AF42" s="7"/>
      <c r="AG42" s="7">
        <v>300000000</v>
      </c>
      <c r="AH42" s="8">
        <f>202992500+308565</f>
        <v>203301065</v>
      </c>
      <c r="AI42" s="7"/>
      <c r="AJ42" s="7"/>
      <c r="AK42" s="7"/>
      <c r="AL42" s="7"/>
      <c r="AM42" s="7"/>
      <c r="AN42" s="7"/>
      <c r="AO42" s="7"/>
      <c r="AP42" s="7"/>
      <c r="AQ42" s="7"/>
      <c r="AR42" s="28"/>
      <c r="AS42" s="23" t="s">
        <v>154</v>
      </c>
    </row>
    <row r="43" spans="1:45" ht="60" x14ac:dyDescent="0.2">
      <c r="A43" s="11">
        <v>33040803</v>
      </c>
      <c r="B43" s="10">
        <f t="shared" si="1"/>
        <v>16</v>
      </c>
      <c r="C43" s="10">
        <v>9</v>
      </c>
      <c r="D43" s="10">
        <f t="shared" si="2"/>
        <v>16</v>
      </c>
      <c r="E43" s="3" t="s">
        <v>57</v>
      </c>
      <c r="F43" s="4" t="s">
        <v>55</v>
      </c>
      <c r="G43" s="10" t="s">
        <v>58</v>
      </c>
      <c r="H43" s="6" t="s">
        <v>94</v>
      </c>
      <c r="I43" s="22">
        <f t="shared" si="3"/>
        <v>2335123768</v>
      </c>
      <c r="J43" s="27">
        <f>1384370000+9250288</f>
        <v>1393620288</v>
      </c>
      <c r="K43" s="42">
        <v>745759568</v>
      </c>
      <c r="L43" s="7">
        <v>142704283</v>
      </c>
      <c r="M43" s="7">
        <v>53039629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28"/>
      <c r="AS43" s="36" t="s">
        <v>143</v>
      </c>
    </row>
    <row r="44" spans="1:45" ht="132" x14ac:dyDescent="0.2">
      <c r="A44" s="11">
        <v>33040803</v>
      </c>
      <c r="B44" s="10">
        <f t="shared" si="1"/>
        <v>17</v>
      </c>
      <c r="C44" s="10">
        <v>11</v>
      </c>
      <c r="D44" s="10">
        <f t="shared" si="2"/>
        <v>17</v>
      </c>
      <c r="E44" s="3" t="s">
        <v>59</v>
      </c>
      <c r="F44" s="4" t="s">
        <v>55</v>
      </c>
      <c r="G44" s="10" t="s">
        <v>60</v>
      </c>
      <c r="H44" s="13">
        <v>3151650102</v>
      </c>
      <c r="I44" s="22">
        <f t="shared" si="3"/>
        <v>4797193962</v>
      </c>
      <c r="J44" s="27"/>
      <c r="K44" s="7"/>
      <c r="L44" s="7"/>
      <c r="M44" s="7"/>
      <c r="N44" s="7"/>
      <c r="O44" s="7"/>
      <c r="P44" s="7"/>
      <c r="Q44" s="7">
        <v>600000000</v>
      </c>
      <c r="R44" s="7"/>
      <c r="S44" s="7"/>
      <c r="T44" s="7"/>
      <c r="U44" s="7">
        <v>52621440</v>
      </c>
      <c r="V44" s="7"/>
      <c r="W44" s="7">
        <v>1100000000</v>
      </c>
      <c r="X44" s="8">
        <f>16770822+80813231</f>
        <v>97584053</v>
      </c>
      <c r="Y44" s="7"/>
      <c r="Z44" s="7"/>
      <c r="AA44" s="7"/>
      <c r="AB44" s="8">
        <f>455959034+1029123723</f>
        <v>1485082757</v>
      </c>
      <c r="AC44" s="7"/>
      <c r="AD44" s="7"/>
      <c r="AE44" s="8">
        <v>958353163</v>
      </c>
      <c r="AF44" s="7">
        <v>223692120</v>
      </c>
      <c r="AG44" s="7">
        <v>279860425</v>
      </c>
      <c r="AH44" s="8">
        <v>4</v>
      </c>
      <c r="AI44" s="7"/>
      <c r="AJ44" s="7"/>
      <c r="AK44" s="7"/>
      <c r="AL44" s="7"/>
      <c r="AM44" s="7"/>
      <c r="AN44" s="7"/>
      <c r="AO44" s="7"/>
      <c r="AP44" s="7"/>
      <c r="AQ44" s="7"/>
      <c r="AR44" s="28"/>
      <c r="AS44" s="36" t="s">
        <v>156</v>
      </c>
    </row>
    <row r="45" spans="1:45" ht="144" x14ac:dyDescent="0.2">
      <c r="A45" s="11"/>
      <c r="B45" s="10"/>
      <c r="C45" s="10"/>
      <c r="D45" s="10">
        <f>D44+1</f>
        <v>18</v>
      </c>
      <c r="E45" s="3" t="s">
        <v>120</v>
      </c>
      <c r="F45" s="4" t="s">
        <v>55</v>
      </c>
      <c r="G45" s="10" t="s">
        <v>60</v>
      </c>
      <c r="H45" s="33">
        <v>3161490104</v>
      </c>
      <c r="I45" s="22">
        <f t="shared" si="3"/>
        <v>1460435928</v>
      </c>
      <c r="J45" s="2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41"/>
      <c r="W45" s="7"/>
      <c r="X45" s="7"/>
      <c r="Y45" s="7"/>
      <c r="Z45" s="7"/>
      <c r="AA45" s="7"/>
      <c r="AB45" s="7"/>
      <c r="AC45" s="7"/>
      <c r="AD45" s="8">
        <v>108828500</v>
      </c>
      <c r="AE45" s="8">
        <v>1351607428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28"/>
      <c r="AS45" s="23" t="s">
        <v>155</v>
      </c>
    </row>
    <row r="46" spans="1:45" ht="60" x14ac:dyDescent="0.2">
      <c r="A46" s="11">
        <v>33040803</v>
      </c>
      <c r="B46" s="10" t="e">
        <f>#REF!+1</f>
        <v>#REF!</v>
      </c>
      <c r="C46" s="10">
        <v>11</v>
      </c>
      <c r="D46" s="10">
        <f>D45+1</f>
        <v>19</v>
      </c>
      <c r="E46" s="3" t="s">
        <v>61</v>
      </c>
      <c r="F46" s="4" t="s">
        <v>62</v>
      </c>
      <c r="G46" s="10" t="s">
        <v>63</v>
      </c>
      <c r="H46" s="6" t="s">
        <v>95</v>
      </c>
      <c r="I46" s="22">
        <f t="shared" si="3"/>
        <v>8604273880</v>
      </c>
      <c r="J46" s="27"/>
      <c r="K46" s="7"/>
      <c r="L46" s="7"/>
      <c r="M46" s="7"/>
      <c r="N46" s="7"/>
      <c r="O46" s="7"/>
      <c r="P46" s="7"/>
      <c r="Q46" s="7"/>
      <c r="R46" s="7"/>
      <c r="S46" s="7">
        <v>714881271</v>
      </c>
      <c r="T46" s="39">
        <f>3121637847+100000000+1119710857-30000000-60000000</f>
        <v>4251348704</v>
      </c>
      <c r="U46" s="7"/>
      <c r="V46" s="7">
        <v>10539215</v>
      </c>
      <c r="W46" s="7"/>
      <c r="X46" s="7"/>
      <c r="Y46" s="7"/>
      <c r="Z46" s="7">
        <f>815339292.6-50000000-50000000+106312602.4</f>
        <v>821651895</v>
      </c>
      <c r="AA46" s="7"/>
      <c r="AB46" s="8">
        <v>895011928</v>
      </c>
      <c r="AC46" s="7"/>
      <c r="AD46" s="7"/>
      <c r="AE46" s="8">
        <f>1863093583+47747284</f>
        <v>1910840867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28"/>
      <c r="AS46" s="36" t="s">
        <v>146</v>
      </c>
    </row>
    <row r="47" spans="1:45" ht="60" x14ac:dyDescent="0.2">
      <c r="A47" s="11">
        <v>33040803</v>
      </c>
      <c r="B47" s="10" t="e">
        <f t="shared" si="1"/>
        <v>#REF!</v>
      </c>
      <c r="C47" s="10">
        <v>11</v>
      </c>
      <c r="D47" s="10">
        <f t="shared" si="2"/>
        <v>20</v>
      </c>
      <c r="E47" s="3" t="s">
        <v>64</v>
      </c>
      <c r="F47" s="4" t="s">
        <v>55</v>
      </c>
      <c r="G47" s="10" t="s">
        <v>65</v>
      </c>
      <c r="H47" s="6" t="s">
        <v>96</v>
      </c>
      <c r="I47" s="22">
        <f t="shared" ref="I47:I49" si="6">SUM(J47:AR47)</f>
        <v>747322597</v>
      </c>
      <c r="J47" s="27"/>
      <c r="K47" s="7"/>
      <c r="L47" s="7"/>
      <c r="M47" s="7"/>
      <c r="N47" s="7"/>
      <c r="O47" s="7"/>
      <c r="P47" s="7"/>
      <c r="Q47" s="7"/>
      <c r="R47" s="7"/>
      <c r="S47" s="7">
        <v>50000000</v>
      </c>
      <c r="T47" s="7"/>
      <c r="U47" s="7"/>
      <c r="V47" s="7"/>
      <c r="W47" s="8">
        <v>500000000</v>
      </c>
      <c r="X47" s="8">
        <f>97322597+100000000</f>
        <v>197322597</v>
      </c>
      <c r="Y47" s="8"/>
      <c r="Z47" s="10"/>
      <c r="AA47" s="10"/>
      <c r="AB47" s="10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28"/>
      <c r="AS47" s="36" t="s">
        <v>144</v>
      </c>
    </row>
    <row r="48" spans="1:45" ht="132" x14ac:dyDescent="0.2">
      <c r="A48" s="11">
        <v>33040803</v>
      </c>
      <c r="B48" s="10" t="e">
        <f t="shared" si="1"/>
        <v>#REF!</v>
      </c>
      <c r="C48" s="10">
        <v>11</v>
      </c>
      <c r="D48" s="10">
        <f t="shared" si="2"/>
        <v>21</v>
      </c>
      <c r="E48" s="3" t="s">
        <v>66</v>
      </c>
      <c r="F48" s="4" t="s">
        <v>55</v>
      </c>
      <c r="G48" s="10" t="s">
        <v>65</v>
      </c>
      <c r="H48" s="6" t="s">
        <v>97</v>
      </c>
      <c r="I48" s="22">
        <f t="shared" si="6"/>
        <v>51571600</v>
      </c>
      <c r="J48" s="2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>
        <f>55000000-5366400</f>
        <v>49633600</v>
      </c>
      <c r="X48" s="8">
        <v>1938000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28"/>
      <c r="AS48" s="36" t="s">
        <v>209</v>
      </c>
    </row>
    <row r="49" spans="1:45" ht="132" x14ac:dyDescent="0.2">
      <c r="A49" s="11">
        <v>33040803</v>
      </c>
      <c r="B49" s="10" t="e">
        <f t="shared" si="1"/>
        <v>#REF!</v>
      </c>
      <c r="C49" s="10" t="s">
        <v>67</v>
      </c>
      <c r="D49" s="10">
        <f t="shared" si="2"/>
        <v>22</v>
      </c>
      <c r="E49" s="3" t="s">
        <v>68</v>
      </c>
      <c r="F49" s="4" t="s">
        <v>62</v>
      </c>
      <c r="G49" s="10" t="s">
        <v>63</v>
      </c>
      <c r="H49" s="6" t="s">
        <v>98</v>
      </c>
      <c r="I49" s="22">
        <f t="shared" si="6"/>
        <v>190725551</v>
      </c>
      <c r="J49" s="2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>
        <f>180000000+5366400</f>
        <v>185366400</v>
      </c>
      <c r="X49" s="8">
        <v>5359151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28"/>
      <c r="AS49" s="36" t="s">
        <v>210</v>
      </c>
    </row>
    <row r="50" spans="1:45" ht="60.75" thickBot="1" x14ac:dyDescent="0.25">
      <c r="A50" s="43"/>
      <c r="B50" s="44"/>
      <c r="C50" s="44"/>
      <c r="D50" s="50">
        <f>D49+1</f>
        <v>23</v>
      </c>
      <c r="E50" s="51" t="s">
        <v>124</v>
      </c>
      <c r="F50" s="52" t="s">
        <v>126</v>
      </c>
      <c r="G50" s="50" t="s">
        <v>125</v>
      </c>
      <c r="H50" s="53">
        <v>1021020103</v>
      </c>
      <c r="I50" s="54">
        <f>SUM(J50:AR50)</f>
        <v>150000000</v>
      </c>
      <c r="J50" s="55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7">
        <v>150000000</v>
      </c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8"/>
      <c r="AS50" s="46" t="s">
        <v>145</v>
      </c>
    </row>
    <row r="51" spans="1:45" ht="84.75" thickBot="1" x14ac:dyDescent="0.25">
      <c r="A51" s="48"/>
      <c r="B51" s="49"/>
      <c r="C51" s="49"/>
      <c r="D51" s="44">
        <v>24</v>
      </c>
      <c r="E51" s="3" t="s">
        <v>211</v>
      </c>
      <c r="F51" s="4" t="s">
        <v>22</v>
      </c>
      <c r="G51" s="10" t="s">
        <v>212</v>
      </c>
      <c r="H51" s="66">
        <v>2051140103</v>
      </c>
      <c r="I51" s="8">
        <f>SUM(J51:AR51)</f>
        <v>300000000</v>
      </c>
      <c r="J51" s="63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6"/>
      <c r="Z51" s="56"/>
      <c r="AA51" s="56"/>
      <c r="AB51" s="56"/>
      <c r="AC51" s="56"/>
      <c r="AD51" s="56"/>
      <c r="AE51" s="56"/>
      <c r="AF51" s="56"/>
      <c r="AG51" s="56">
        <v>300000000</v>
      </c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8"/>
      <c r="AS51" s="67" t="s">
        <v>213</v>
      </c>
    </row>
    <row r="52" spans="1:45" ht="13.5" thickBot="1" x14ac:dyDescent="0.25">
      <c r="A52" s="101"/>
      <c r="B52" s="102"/>
      <c r="C52" s="102"/>
      <c r="D52" s="102"/>
      <c r="E52" s="103"/>
      <c r="F52" s="103"/>
      <c r="G52" s="103"/>
      <c r="H52" s="103"/>
      <c r="I52" s="64">
        <f t="shared" ref="I52:AR52" si="7">SUM(I7:I51)</f>
        <v>97007981201.149994</v>
      </c>
      <c r="J52" s="60">
        <f t="shared" si="7"/>
        <v>1393620288</v>
      </c>
      <c r="K52" s="61">
        <f t="shared" si="7"/>
        <v>745759568</v>
      </c>
      <c r="L52" s="61">
        <f t="shared" si="7"/>
        <v>142704283</v>
      </c>
      <c r="M52" s="61">
        <f t="shared" si="7"/>
        <v>53039629</v>
      </c>
      <c r="N52" s="61">
        <f t="shared" si="7"/>
        <v>26126078068</v>
      </c>
      <c r="O52" s="61">
        <f t="shared" si="7"/>
        <v>16063809663</v>
      </c>
      <c r="P52" s="61">
        <f t="shared" si="7"/>
        <v>3127602531</v>
      </c>
      <c r="Q52" s="61">
        <f t="shared" si="7"/>
        <v>930000000</v>
      </c>
      <c r="R52" s="61">
        <f t="shared" si="7"/>
        <v>356000000</v>
      </c>
      <c r="S52" s="61">
        <f t="shared" si="7"/>
        <v>814881271</v>
      </c>
      <c r="T52" s="61">
        <f t="shared" si="7"/>
        <v>4391348704</v>
      </c>
      <c r="U52" s="61">
        <f t="shared" si="7"/>
        <v>52621440</v>
      </c>
      <c r="V52" s="61">
        <f t="shared" si="7"/>
        <v>10539215</v>
      </c>
      <c r="W52" s="61">
        <f t="shared" si="7"/>
        <v>3865181281.25</v>
      </c>
      <c r="X52" s="61">
        <f t="shared" si="7"/>
        <v>2014988970</v>
      </c>
      <c r="Y52" s="61">
        <f t="shared" si="7"/>
        <v>494180</v>
      </c>
      <c r="Z52" s="61">
        <f t="shared" si="7"/>
        <v>1071651895</v>
      </c>
      <c r="AA52" s="61">
        <f t="shared" si="7"/>
        <v>100820</v>
      </c>
      <c r="AB52" s="61">
        <f t="shared" si="7"/>
        <v>2425406885</v>
      </c>
      <c r="AC52" s="61">
        <f t="shared" si="7"/>
        <v>819036195</v>
      </c>
      <c r="AD52" s="61">
        <f t="shared" si="7"/>
        <v>128828500</v>
      </c>
      <c r="AE52" s="61">
        <f t="shared" si="7"/>
        <v>5710519637</v>
      </c>
      <c r="AF52" s="61">
        <f t="shared" si="7"/>
        <v>223692120</v>
      </c>
      <c r="AG52" s="61">
        <f t="shared" si="7"/>
        <v>2305997924</v>
      </c>
      <c r="AH52" s="61">
        <f t="shared" si="7"/>
        <v>310955494</v>
      </c>
      <c r="AI52" s="61">
        <f t="shared" si="7"/>
        <v>356480000</v>
      </c>
      <c r="AJ52" s="61">
        <f t="shared" si="7"/>
        <v>5379547</v>
      </c>
      <c r="AK52" s="61">
        <f t="shared" si="7"/>
        <v>83368124.899999991</v>
      </c>
      <c r="AL52" s="61">
        <f t="shared" si="7"/>
        <v>17824000000</v>
      </c>
      <c r="AM52" s="61">
        <f t="shared" si="7"/>
        <v>306430993</v>
      </c>
      <c r="AN52" s="61">
        <f t="shared" si="7"/>
        <v>5347327516</v>
      </c>
      <c r="AO52" s="61">
        <f t="shared" si="7"/>
        <v>1108</v>
      </c>
      <c r="AP52" s="61">
        <f t="shared" si="7"/>
        <v>57130</v>
      </c>
      <c r="AQ52" s="61">
        <f t="shared" si="7"/>
        <v>5860</v>
      </c>
      <c r="AR52" s="62">
        <f t="shared" si="7"/>
        <v>72361</v>
      </c>
      <c r="AS52" s="59"/>
    </row>
    <row r="53" spans="1:4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</row>
  </sheetData>
  <autoFilter ref="A6:AQ52" xr:uid="{00000000-0009-0000-0000-000000000000}"/>
  <mergeCells count="15">
    <mergeCell ref="G1:AR4"/>
    <mergeCell ref="J5:AR5"/>
    <mergeCell ref="A52:H52"/>
    <mergeCell ref="D1:F4"/>
    <mergeCell ref="AS2:AS4"/>
    <mergeCell ref="AS5:AS6"/>
    <mergeCell ref="I5:I6"/>
    <mergeCell ref="F5:F6"/>
    <mergeCell ref="G5:G6"/>
    <mergeCell ref="H5:H6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9" max="16383" man="1"/>
  </rowBreaks>
  <ignoredErrors>
    <ignoredError sqref="A46:A49 H46:H49 H7:H14 A7:A14 H36:H43 A36:A44 H21 H23:H25 H31 H32:H33" numberStoredAsText="1"/>
    <ignoredError sqref="K54:AM213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diana beatriz castaño velez</cp:lastModifiedBy>
  <cp:lastPrinted>2020-01-09T20:46:23Z</cp:lastPrinted>
  <dcterms:created xsi:type="dcterms:W3CDTF">2015-02-11T19:15:54Z</dcterms:created>
  <dcterms:modified xsi:type="dcterms:W3CDTF">2020-12-30T16:55:51Z</dcterms:modified>
</cp:coreProperties>
</file>