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5600" windowHeight="8715"/>
  </bookViews>
  <sheets>
    <sheet name="POAI 2019 PCJIC" sheetId="3" r:id="rId1"/>
  </sheets>
  <definedNames>
    <definedName name="_xlnm._FilterDatabase" localSheetId="0" hidden="1">'POAI 2019 PCJIC'!$A$5:$Z$41</definedName>
    <definedName name="_xlnm.Print_Area" localSheetId="0">'POAI 2019 PCJIC'!$A$1:$Z$41</definedName>
    <definedName name="Concepto_MOD">#REF!</definedName>
    <definedName name="conceptos_validacion">#REF!</definedName>
    <definedName name="Fondosalud">#REF!</definedName>
    <definedName name="GASTOS_FUNCIONAMIENTO">#REF!</definedName>
    <definedName name="_xlnm.Print_Titles" localSheetId="0">'POAI 2019 PCJIC'!$1:$6</definedName>
  </definedNames>
  <calcPr calcId="145621"/>
</workbook>
</file>

<file path=xl/calcChain.xml><?xml version="1.0" encoding="utf-8"?>
<calcChain xmlns="http://schemas.openxmlformats.org/spreadsheetml/2006/main">
  <c r="Y41" i="3" l="1"/>
  <c r="X41" i="3"/>
  <c r="V41" i="3"/>
  <c r="U41" i="3"/>
  <c r="R41" i="3"/>
  <c r="Q41" i="3"/>
  <c r="O41" i="3"/>
  <c r="N41" i="3"/>
  <c r="K41" i="3"/>
  <c r="J41" i="3"/>
  <c r="H41" i="3"/>
  <c r="M39" i="3"/>
  <c r="F40" i="3"/>
  <c r="F25" i="3" l="1"/>
  <c r="F24" i="3" l="1"/>
  <c r="W15" i="3" l="1"/>
  <c r="W14" i="3" s="1"/>
  <c r="W41" i="3" s="1"/>
  <c r="F23" i="3" l="1"/>
  <c r="F22" i="3"/>
  <c r="F21" i="3"/>
  <c r="T13" i="3" l="1"/>
  <c r="F20" i="3" l="1"/>
  <c r="F19" i="3" l="1"/>
  <c r="F18" i="3"/>
  <c r="F17" i="3" l="1"/>
  <c r="F15" i="3"/>
  <c r="F16" i="3"/>
  <c r="A8" i="3"/>
  <c r="A9" i="3"/>
  <c r="A10" i="3" s="1"/>
  <c r="A11" i="3" s="1"/>
  <c r="A12" i="3" s="1"/>
  <c r="A13" i="3" s="1"/>
  <c r="A1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I7" i="3"/>
  <c r="P29" i="3"/>
  <c r="F29" i="3" s="1"/>
  <c r="L36" i="3"/>
  <c r="L41" i="3" s="1"/>
  <c r="G33" i="3"/>
  <c r="G41" i="3" s="1"/>
  <c r="P28" i="3"/>
  <c r="F28" i="3" s="1"/>
  <c r="P32" i="3"/>
  <c r="M9" i="3"/>
  <c r="M10" i="3"/>
  <c r="F10" i="3" s="1"/>
  <c r="M12" i="3"/>
  <c r="M34" i="3"/>
  <c r="F34" i="3" s="1"/>
  <c r="M13" i="3"/>
  <c r="F13" i="3" s="1"/>
  <c r="M31" i="3"/>
  <c r="F31" i="3" s="1"/>
  <c r="M27" i="3"/>
  <c r="F27" i="3" s="1"/>
  <c r="M26" i="3"/>
  <c r="T26" i="3"/>
  <c r="T41" i="3" s="1"/>
  <c r="S36" i="3"/>
  <c r="S35" i="3"/>
  <c r="F35" i="3" s="1"/>
  <c r="S9" i="3"/>
  <c r="S41" i="3" s="1"/>
  <c r="M11" i="3"/>
  <c r="F11" i="3" s="1"/>
  <c r="M37" i="3"/>
  <c r="M32" i="3"/>
  <c r="F39" i="3"/>
  <c r="F38" i="3"/>
  <c r="F37" i="3"/>
  <c r="F30" i="3"/>
  <c r="F12" i="3"/>
  <c r="F8" i="3"/>
  <c r="F33" i="3"/>
  <c r="F14" i="3"/>
  <c r="P41" i="3" l="1"/>
  <c r="F7" i="3"/>
  <c r="I41" i="3"/>
  <c r="M41" i="3"/>
  <c r="F32" i="3"/>
  <c r="F9" i="3"/>
  <c r="F36" i="3"/>
  <c r="F26" i="3"/>
  <c r="F41" i="3" l="1"/>
</calcChain>
</file>

<file path=xl/sharedStrings.xml><?xml version="1.0" encoding="utf-8"?>
<sst xmlns="http://schemas.openxmlformats.org/spreadsheetml/2006/main" count="160" uniqueCount="116">
  <si>
    <t>OBSERVACIONES</t>
  </si>
  <si>
    <t>Proyecto Banco PCJIC</t>
  </si>
  <si>
    <t>UNIDAD EJECUTORA</t>
  </si>
  <si>
    <t>Recursos FBSL</t>
  </si>
  <si>
    <t>Aporte institucional F.B.S.L.</t>
  </si>
  <si>
    <t>Estampilla Poli - Rionegro</t>
  </si>
  <si>
    <t>Estampilla Politécnico</t>
  </si>
  <si>
    <t xml:space="preserve">Estampilla Prodesarrollo de Antioquia </t>
  </si>
  <si>
    <t>Devolución IVA</t>
  </si>
  <si>
    <t>Recursos imporrenta Ley 1819 de 2016</t>
  </si>
  <si>
    <t xml:space="preserve">Excedentes de Extensión </t>
  </si>
  <si>
    <t>Crédito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</si>
  <si>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</si>
  <si>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</si>
  <si>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</si>
  <si>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</si>
  <si>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</si>
  <si>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</si>
  <si>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</si>
  <si>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</si>
  <si>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</si>
  <si>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</si>
  <si>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</si>
  <si>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</si>
  <si>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</si>
  <si>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</si>
  <si>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</si>
  <si>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</si>
  <si>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</si>
  <si>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</si>
  <si>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</si>
  <si>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</si>
  <si>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</si>
  <si>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</si>
  <si>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</si>
  <si>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</si>
  <si>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</si>
  <si>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</si>
  <si>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</si>
  <si>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</si>
  <si>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</si>
  <si>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</si>
  <si>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</si>
  <si>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Vicerrector Administrativo</t>
  </si>
  <si>
    <t>Construyendo Presente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</si>
  <si>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</si>
  <si>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</si>
  <si>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</si>
  <si>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</si>
  <si>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</si>
  <si>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Implementación de un sistema integrado de información, de tipo ERP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</si>
  <si>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</si>
  <si>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</si>
  <si>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</si>
  <si>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</si>
  <si>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</si>
  <si>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</si>
  <si>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Desarrollo del Sistema Integrado de Planificación y Gestión</t>
  </si>
  <si>
    <t>FUENTES DE INVERSIÓN PROGRAMADA 2019</t>
  </si>
  <si>
    <t>Aportes ordinarios departamento
(1010)</t>
  </si>
  <si>
    <t>Aportes ordinarios departamento
(2052)</t>
  </si>
  <si>
    <t>Recursos CREE (Rendimientos 2019)</t>
  </si>
  <si>
    <t>ASIGNACIÓN AÑO 2019</t>
  </si>
  <si>
    <t>Aportes ordinarios departamento
(2053)</t>
  </si>
  <si>
    <t>Código: FPL38</t>
  </si>
  <si>
    <t>Versión: 05</t>
  </si>
  <si>
    <t>Nro.</t>
  </si>
  <si>
    <t>LÍDER</t>
  </si>
  <si>
    <t>N.A.</t>
  </si>
  <si>
    <t>CENTRO DE COSTOS</t>
  </si>
  <si>
    <t>PLAN OPERATIVO ANUAL DE INVERSIONES - POAI 
VIGENCIA 2019</t>
  </si>
  <si>
    <t>C. Cooper. 44842-254-2016 FIDUPREVISORA-COLCIENCIAS</t>
  </si>
  <si>
    <t>C.I 47/747 CORNARE - ISAGEN</t>
  </si>
  <si>
    <t>8.1</t>
  </si>
  <si>
    <t>8.2</t>
  </si>
  <si>
    <t>8.3</t>
  </si>
  <si>
    <t>C.I. 3017481 de 2018 ECOPETROL - Politécnico Colombiano JIC</t>
  </si>
  <si>
    <t>8.4</t>
  </si>
  <si>
    <t>8.5</t>
  </si>
  <si>
    <t xml:space="preserve">CI 570 – 2016 CORNARE POLITECNICO JIC </t>
  </si>
  <si>
    <t>C.I 1215 de 2018 Área Metropolitana V de A. - Politécnico JIC</t>
  </si>
  <si>
    <t>Se le trasladan recursos por $43.707.780  según Resolución Rectoral 201905000088 del 01 de febrero de 2019</t>
  </si>
  <si>
    <t>Se le trasladan recursos por $43.570.401  según Resolución Rectoral 201905000088 del 01 de febrero de 2019</t>
  </si>
  <si>
    <t>8.6</t>
  </si>
  <si>
    <t>C.I 4600007908 SECRETARIA HACIENDA</t>
  </si>
  <si>
    <t>Se le trasladan recursos por $300.000.000  según Resolución Rectoral 201905000091 del 05 de febrero de 2019</t>
  </si>
  <si>
    <t>Excedentes de Extensión (Reservas)</t>
  </si>
  <si>
    <t>Estampilla Prodesarrollo de Antioquia 
(Reservas)</t>
  </si>
  <si>
    <t>Recursos CREE (Reservas)</t>
  </si>
  <si>
    <t>Se le adicionan recursos por $135.635.401 Estampilla Prodesarrollo según Resolución Rectoral 201905000027 del 18 de enero de 2019 (Reservas)</t>
  </si>
  <si>
    <t>Se le adicionan recursos por $28.093.948 CREE según Resolución Rectoral 201905000027 del 18 de enero de 2019 (Reservas)</t>
  </si>
  <si>
    <t>Se le adicionan recursos por $92.638.260 CREE según Resolución Rectoral 201905000027 del 18 de enero de 2019 (Reservas)</t>
  </si>
  <si>
    <t>Se le adicionan recursos por $7.122.150 CREE y $618.719 Excedentes de Extensión según Resolución Rectoral 201905000027 del 18 de enero de 2019 (Reservas)</t>
  </si>
  <si>
    <t>Dirección Financiera</t>
  </si>
  <si>
    <t>De conformidad con solicitud de la Vicerrectoría Administrativa, se modifica la Unidad Ejecutora de la Coordinación de Informática Corporativa a la Dirección Financiera</t>
  </si>
  <si>
    <t>8.7</t>
  </si>
  <si>
    <t>8.8</t>
  </si>
  <si>
    <t>8.9</t>
  </si>
  <si>
    <t>Contrato ENV-12-09-0507-19 de 2019.Municipio de Envigado Politécnico JIC</t>
  </si>
  <si>
    <t>Se le trasladan recursos por $26.450.000 según Resolución Rectoral 201905000143 del 06 de marzo de 2019</t>
  </si>
  <si>
    <t>Se le trasladan recursos por $255.869.628 según Resolución Rectoral 201905000143 del 06 de marzo de 2019</t>
  </si>
  <si>
    <t>CI.4600079581 de 2019 Municipio de Medellín - Sec. Educación</t>
  </si>
  <si>
    <t>Se le trasladan recursos por $558.7147.96 según Resolución Rectoral 201905000143 del 06 de marzo de 2019</t>
  </si>
  <si>
    <t>CI.066 de Feb 22 de 2019 Municipio de Rionegro y Politécnico JIC</t>
  </si>
  <si>
    <t>Se le trasladan recursos por $26.131.930 según Resolución Rectoral 201905000179 del 14 de marzo de 2019</t>
  </si>
  <si>
    <t>8.10</t>
  </si>
  <si>
    <t>Contrato Universidad EAFIT – Politécnico JIC / 2019</t>
  </si>
  <si>
    <t>Se le trasladan recursos por $70.999.089 según Resolución Rectoral 201905000210 del 28 de marzo de 2019</t>
  </si>
  <si>
    <t>8.11</t>
  </si>
  <si>
    <t xml:space="preserve">CT–2019-000419 Empresas Públicas de Medellín </t>
  </si>
  <si>
    <t>Se le trasladan recursos por $250.000.000 según Resolución Rectoral 201905000245 del 05 de abril de 2019</t>
  </si>
  <si>
    <t>Actualización Normativa</t>
  </si>
  <si>
    <t>Secretaría General</t>
  </si>
  <si>
    <t>Oficina Asesora Jurídica</t>
  </si>
  <si>
    <t>Se trasladan recursos por $59.236.800 al Proyecto "Actualización  normativa", según Resolución Rectoral 201905000246 del 05 de abril de 2019</t>
  </si>
  <si>
    <t>Se le trasladan recursos por $59.236.800 del Proyecto "Desarrollo del Sistema Integrado de Planificación y Gestión", según Resolución Rectoral 201905000246 del 05 de abril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</si>
</sst>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\ #,##0_);[Red]\(&quot;$&quot;\ #,##0\)"/>
    <numFmt numFmtId="42" formatCode="_(&quot;$&quot;\ * #,##0_);_(&quot;$&quot;\ * \(#,##0\);_(&quot;$&quot;\ * &quot;-&quot;_);_(@_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#,##0_-;#,##0\-;&quot; &quot;"/>
    <numFmt numFmtId="166" formatCode="_ &quot;$&quot;\ * #,##0_ ;_ &quot;$&quot;\ * \-#,##0_ ;_ &quot;$&quot;\ * &quot;-&quot;??_ ;_ @_ "/>
    <numFmt numFmtId="167" formatCode="_(&quot;$&quot;\ * #,##0_);_(&quot;$&quot;\ * \(#,##0\);_(&quot;$&quot;\ * &quot;-&quot;??_);_(@_)"/>
    <numFmt numFmtId="168" formatCode="_ [$€-2]\ * #,##0.00_ ;_ [$€-2]\ * \-#,##0.00_ ;_ [$€-2]\ * &quot;-&quot;??_ "/>
  </numFmts>
  <fonts count="1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/>
    <xf numFmtId="0" fontId="2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7" fillId="0" borderId="0"/>
    <xf numFmtId="0" fontId="6" fillId="0" borderId="0"/>
    <xf numFmtId="0" fontId="8" fillId="0" borderId="0"/>
    <xf numFmtId="0" fontId="9" fillId="0" borderId="0"/>
    <xf numFmtId="9" fontId="2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3"/>
    <xf numFmtId="0" fontId="2" fillId="2" borderId="1" xfId="3" applyFont="1" applyFill="1" applyBorder="1" applyAlignment="1">
      <alignment horizontal="center" vertical="center" wrapText="1"/>
    </xf>
    <xf numFmtId="0" fontId="2" fillId="0" borderId="1" xfId="3" applyFont="1" applyFill="1" applyBorder="1"/>
    <xf numFmtId="0" fontId="2" fillId="0" borderId="1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2" fillId="0" borderId="0" xfId="3" applyAlignment="1">
      <alignment horizontal="center" vertical="center"/>
    </xf>
    <xf numFmtId="0" fontId="2" fillId="0" borderId="1" xfId="17" applyNumberFormat="1" applyFont="1" applyFill="1" applyBorder="1" applyAlignment="1">
      <alignment horizontal="center" vertical="center" wrapText="1"/>
    </xf>
    <xf numFmtId="0" fontId="5" fillId="0" borderId="1" xfId="1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justify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66" fontId="2" fillId="0" borderId="1" xfId="4" applyNumberFormat="1" applyFont="1" applyFill="1" applyBorder="1" applyAlignment="1">
      <alignment horizontal="center" vertical="center" wrapText="1"/>
    </xf>
    <xf numFmtId="167" fontId="2" fillId="0" borderId="1" xfId="4" applyNumberFormat="1" applyFont="1" applyFill="1" applyBorder="1" applyAlignment="1">
      <alignment horizontal="center" vertical="center"/>
    </xf>
    <xf numFmtId="6" fontId="2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justify" vertical="center" wrapText="1"/>
    </xf>
    <xf numFmtId="164" fontId="5" fillId="0" borderId="1" xfId="13" applyNumberFormat="1" applyFont="1" applyFill="1" applyBorder="1" applyAlignment="1">
      <alignment vertical="center"/>
    </xf>
    <xf numFmtId="167" fontId="2" fillId="0" borderId="1" xfId="4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 applyProtection="1">
      <alignment vertical="center"/>
      <protection locked="0"/>
    </xf>
    <xf numFmtId="167" fontId="2" fillId="0" borderId="3" xfId="4" applyNumberFormat="1" applyFont="1" applyFill="1" applyBorder="1" applyAlignment="1">
      <alignment horizontal="center" vertical="center"/>
    </xf>
    <xf numFmtId="164" fontId="5" fillId="0" borderId="3" xfId="13" applyNumberFormat="1" applyFont="1" applyFill="1" applyBorder="1" applyAlignment="1">
      <alignment vertical="center"/>
    </xf>
    <xf numFmtId="167" fontId="2" fillId="0" borderId="14" xfId="4" applyNumberFormat="1" applyFont="1" applyFill="1" applyBorder="1" applyAlignment="1">
      <alignment horizontal="center" vertical="center"/>
    </xf>
    <xf numFmtId="167" fontId="2" fillId="0" borderId="6" xfId="4" applyNumberFormat="1" applyFont="1" applyFill="1" applyBorder="1" applyAlignment="1">
      <alignment horizontal="center" vertical="center"/>
    </xf>
    <xf numFmtId="167" fontId="2" fillId="0" borderId="13" xfId="4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 wrapText="1"/>
    </xf>
    <xf numFmtId="0" fontId="3" fillId="3" borderId="11" xfId="3" applyFont="1" applyFill="1" applyBorder="1" applyAlignment="1">
      <alignment horizontal="center" vertical="center" wrapText="1"/>
    </xf>
    <xf numFmtId="0" fontId="3" fillId="3" borderId="12" xfId="3" applyFont="1" applyFill="1" applyBorder="1" applyAlignment="1">
      <alignment horizontal="center" vertical="center" wrapText="1"/>
    </xf>
    <xf numFmtId="167" fontId="2" fillId="0" borderId="5" xfId="4" applyNumberFormat="1" applyFont="1" applyFill="1" applyBorder="1" applyAlignment="1">
      <alignment horizontal="center" vertical="center"/>
    </xf>
    <xf numFmtId="167" fontId="2" fillId="0" borderId="2" xfId="4" applyNumberFormat="1" applyFont="1" applyFill="1" applyBorder="1" applyAlignment="1">
      <alignment horizontal="center" vertical="center"/>
    </xf>
    <xf numFmtId="49" fontId="2" fillId="0" borderId="26" xfId="4" applyNumberFormat="1" applyFont="1" applyFill="1" applyBorder="1" applyAlignment="1">
      <alignment horizontal="center" vertical="center" wrapText="1"/>
    </xf>
    <xf numFmtId="0" fontId="2" fillId="0" borderId="26" xfId="4" applyNumberFormat="1" applyFont="1" applyFill="1" applyBorder="1" applyAlignment="1">
      <alignment horizontal="center" vertical="center" wrapText="1"/>
    </xf>
    <xf numFmtId="0" fontId="2" fillId="0" borderId="26" xfId="4" applyNumberFormat="1" applyFont="1" applyFill="1" applyBorder="1" applyAlignment="1">
      <alignment horizontal="center" vertical="center"/>
    </xf>
    <xf numFmtId="167" fontId="11" fillId="0" borderId="16" xfId="3" applyNumberFormat="1" applyFont="1" applyBorder="1" applyAlignment="1">
      <alignment horizontal="center" vertical="center"/>
    </xf>
    <xf numFmtId="167" fontId="11" fillId="0" borderId="18" xfId="3" applyNumberFormat="1" applyFont="1" applyBorder="1" applyAlignment="1">
      <alignment horizontal="center" vertical="center"/>
    </xf>
    <xf numFmtId="167" fontId="11" fillId="0" borderId="22" xfId="3" applyNumberFormat="1" applyFont="1" applyBorder="1" applyAlignment="1">
      <alignment horizontal="center" vertical="center"/>
    </xf>
    <xf numFmtId="49" fontId="2" fillId="0" borderId="27" xfId="4" applyNumberFormat="1" applyFont="1" applyFill="1" applyBorder="1" applyAlignment="1">
      <alignment horizontal="center" vertical="center" wrapText="1"/>
    </xf>
    <xf numFmtId="38" fontId="2" fillId="0" borderId="1" xfId="0" applyNumberFormat="1" applyFont="1" applyFill="1" applyBorder="1" applyAlignment="1">
      <alignment horizontal="center" vertical="center"/>
    </xf>
    <xf numFmtId="38" fontId="12" fillId="0" borderId="13" xfId="0" applyNumberFormat="1" applyFont="1" applyFill="1" applyBorder="1" applyAlignment="1">
      <alignment horizontal="center" vertical="center"/>
    </xf>
    <xf numFmtId="38" fontId="2" fillId="0" borderId="13" xfId="0" applyNumberFormat="1" applyFont="1" applyFill="1" applyBorder="1" applyAlignment="1">
      <alignment horizontal="center" vertical="center"/>
    </xf>
    <xf numFmtId="49" fontId="13" fillId="0" borderId="26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3" xfId="3" applyFont="1" applyFill="1" applyBorder="1" applyAlignment="1">
      <alignment horizontal="center" vertical="center" wrapText="1"/>
    </xf>
    <xf numFmtId="49" fontId="2" fillId="0" borderId="13" xfId="3" applyNumberFormat="1" applyFont="1" applyFill="1" applyBorder="1" applyAlignment="1">
      <alignment horizontal="justify" vertical="center" wrapText="1"/>
    </xf>
    <xf numFmtId="49" fontId="2" fillId="0" borderId="13" xfId="3" applyNumberFormat="1" applyFont="1" applyFill="1" applyBorder="1" applyAlignment="1">
      <alignment horizontal="center" vertical="center" wrapText="1"/>
    </xf>
    <xf numFmtId="166" fontId="2" fillId="0" borderId="13" xfId="4" applyNumberFormat="1" applyFont="1" applyFill="1" applyBorder="1" applyAlignment="1">
      <alignment horizontal="center" vertical="center" wrapText="1"/>
    </xf>
    <xf numFmtId="0" fontId="2" fillId="0" borderId="13" xfId="17" applyNumberFormat="1" applyFont="1" applyFill="1" applyBorder="1" applyAlignment="1">
      <alignment horizontal="center" vertical="center" wrapText="1"/>
    </xf>
    <xf numFmtId="167" fontId="2" fillId="0" borderId="28" xfId="4" applyNumberFormat="1" applyFont="1" applyFill="1" applyBorder="1" applyAlignment="1">
      <alignment horizontal="center" vertical="center"/>
    </xf>
    <xf numFmtId="167" fontId="2" fillId="0" borderId="30" xfId="4" applyNumberFormat="1" applyFont="1" applyFill="1" applyBorder="1" applyAlignment="1">
      <alignment horizontal="center" vertical="center"/>
    </xf>
    <xf numFmtId="167" fontId="2" fillId="0" borderId="4" xfId="4" applyNumberFormat="1" applyFont="1" applyFill="1" applyBorder="1" applyAlignment="1">
      <alignment horizontal="center" vertical="center"/>
    </xf>
    <xf numFmtId="167" fontId="2" fillId="0" borderId="15" xfId="4" applyNumberFormat="1" applyFont="1" applyFill="1" applyBorder="1" applyAlignment="1">
      <alignment horizontal="center" vertical="center"/>
    </xf>
    <xf numFmtId="167" fontId="2" fillId="0" borderId="31" xfId="4" applyNumberFormat="1" applyFont="1" applyFill="1" applyBorder="1" applyAlignment="1">
      <alignment horizontal="center" vertical="center"/>
    </xf>
    <xf numFmtId="49" fontId="2" fillId="0" borderId="15" xfId="3" applyNumberFormat="1" applyFont="1" applyFill="1" applyBorder="1" applyAlignment="1">
      <alignment horizontal="justify" vertical="center" wrapText="1"/>
    </xf>
    <xf numFmtId="49" fontId="2" fillId="0" borderId="15" xfId="3" applyNumberFormat="1" applyFont="1" applyFill="1" applyBorder="1" applyAlignment="1">
      <alignment horizontal="center" vertical="center" wrapText="1"/>
    </xf>
    <xf numFmtId="0" fontId="2" fillId="0" borderId="15" xfId="3" applyFont="1" applyFill="1" applyBorder="1" applyAlignment="1">
      <alignment horizontal="center" vertical="center" wrapText="1"/>
    </xf>
    <xf numFmtId="0" fontId="2" fillId="2" borderId="15" xfId="3" applyFont="1" applyFill="1" applyBorder="1" applyAlignment="1">
      <alignment horizontal="center" vertical="center" wrapText="1"/>
    </xf>
    <xf numFmtId="0" fontId="11" fillId="0" borderId="23" xfId="3" applyFont="1" applyFill="1" applyBorder="1" applyAlignment="1">
      <alignment horizontal="center" vertical="center"/>
    </xf>
    <xf numFmtId="0" fontId="11" fillId="0" borderId="18" xfId="3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 wrapText="1"/>
    </xf>
    <xf numFmtId="0" fontId="3" fillId="3" borderId="11" xfId="3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 applyProtection="1">
      <alignment horizontal="right" vertical="center"/>
      <protection locked="0"/>
    </xf>
    <xf numFmtId="0" fontId="10" fillId="0" borderId="15" xfId="0" applyFont="1" applyFill="1" applyBorder="1" applyAlignment="1" applyProtection="1">
      <alignment horizontal="right" vertical="center"/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3" fillId="3" borderId="9" xfId="3" applyFont="1" applyFill="1" applyBorder="1" applyAlignment="1">
      <alignment horizontal="center" vertical="center" wrapText="1"/>
    </xf>
    <xf numFmtId="0" fontId="3" fillId="3" borderId="29" xfId="3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7" xfId="3" applyFont="1" applyFill="1" applyBorder="1" applyAlignment="1">
      <alignment horizontal="center" vertical="center" wrapText="1"/>
    </xf>
    <xf numFmtId="0" fontId="3" fillId="3" borderId="17" xfId="3" applyFont="1" applyFill="1" applyBorder="1" applyAlignment="1">
      <alignment horizontal="center" vertical="center" wrapText="1"/>
    </xf>
  </cellXfs>
  <cellStyles count="18">
    <cellStyle name="Millares [0] 2" xfId="5"/>
    <cellStyle name="Millares 2" xfId="6"/>
    <cellStyle name="Millares 3" xfId="7"/>
    <cellStyle name="Moneda [0]" xfId="13" builtinId="7"/>
    <cellStyle name="Moneda 2" xfId="4"/>
    <cellStyle name="Moneda 3" xfId="17"/>
    <cellStyle name="Normal" xfId="0" builtinId="0"/>
    <cellStyle name="Normal 14" xfId="3"/>
    <cellStyle name="Normal 2" xfId="2"/>
    <cellStyle name="Normal 2 2" xfId="1"/>
    <cellStyle name="Normal 2 2 7" xfId="14"/>
    <cellStyle name="Normal 2 2 8" xfId="15"/>
    <cellStyle name="Normal 2 3" xfId="8"/>
    <cellStyle name="Normal 3" xfId="9"/>
    <cellStyle name="Normal 3 2" xfId="16"/>
    <cellStyle name="Normal 4" xfId="11"/>
    <cellStyle name="Normal 5" xfId="10"/>
    <cellStyle name="Porcentaje 2" xfId="12"/>
  </cellStyles>
  <dxfs count="0"/>
  <tableStyles count="0" defaultTableStyle="TableStyleMedium2" defaultPivotStyle="PivotStyleLight16"/>
  <colors>
    <mruColors>
      <color rgb="FFDDEBF7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0</xdr:rowOff>
    </xdr:from>
    <xdr:to>
      <xdr:col>1</xdr:col>
      <xdr:colOff>1743075</xdr:colOff>
      <xdr:row>3</xdr:row>
      <xdr:rowOff>114300</xdr:rowOff>
    </xdr:to>
    <xdr:pic>
      <xdr:nvPicPr>
        <xdr:cNvPr id="3" name="Picture 1" descr="escudo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1"/>
  <sheetViews>
    <sheetView tabSelected="1" view="pageBreakPreview" zoomScaleNormal="100" zoomScaleSheetLayoutView="100" workbookViewId="0">
      <selection activeCell="A40" sqref="A40"/>
    </sheetView>
  </sheetViews>
  <sheetFormatPr baseColWidth="10" defaultRowHeight="12.75" x14ac:dyDescent="0.2"/>
  <cols>
    <col min="1" max="1" width="6.42578125" style="7" customWidth="1"/>
    <col min="2" max="2" width="28.5703125" style="1" customWidth="1"/>
    <col min="3" max="3" width="17.140625" style="1" customWidth="1"/>
    <col min="4" max="4" width="15" style="1" customWidth="1"/>
    <col min="5" max="5" width="12.140625" style="1" customWidth="1"/>
    <col min="6" max="6" width="18.7109375" style="1" customWidth="1"/>
    <col min="7" max="7" width="15.140625" style="1" customWidth="1"/>
    <col min="8" max="8" width="13.5703125" style="1" customWidth="1"/>
    <col min="9" max="9" width="16.140625" style="1" customWidth="1"/>
    <col min="10" max="10" width="16.28515625" style="1" customWidth="1"/>
    <col min="11" max="11" width="15.42578125" style="1" customWidth="1"/>
    <col min="12" max="12" width="14.140625" style="1" customWidth="1"/>
    <col min="13" max="13" width="15.28515625" style="1" customWidth="1"/>
    <col min="14" max="15" width="15.140625" style="1" customWidth="1"/>
    <col min="16" max="16" width="15.7109375" style="1" customWidth="1"/>
    <col min="17" max="18" width="13.7109375" style="1" customWidth="1"/>
    <col min="19" max="19" width="15.5703125" style="1" customWidth="1"/>
    <col min="20" max="20" width="15.7109375" style="1" customWidth="1"/>
    <col min="21" max="21" width="14" style="1" customWidth="1"/>
    <col min="22" max="22" width="15.5703125" style="1" customWidth="1"/>
    <col min="23" max="23" width="18.28515625" style="1" customWidth="1"/>
    <col min="24" max="24" width="9.28515625" style="1" bestFit="1" customWidth="1"/>
    <col min="25" max="25" width="11.140625" style="1" customWidth="1"/>
    <col min="26" max="26" width="31.7109375" style="1" customWidth="1"/>
    <col min="27" max="252" width="11.42578125" style="1"/>
    <col min="253" max="254" width="0" style="1" hidden="1" customWidth="1"/>
    <col min="255" max="255" width="29.5703125" style="1" bestFit="1" customWidth="1"/>
    <col min="256" max="256" width="28.5703125" style="1" customWidth="1"/>
    <col min="257" max="258" width="0" style="1" hidden="1" customWidth="1"/>
    <col min="259" max="259" width="21.85546875" style="1" bestFit="1" customWidth="1"/>
    <col min="260" max="260" width="19.28515625" style="1" bestFit="1" customWidth="1"/>
    <col min="261" max="261" width="16.42578125" style="1" bestFit="1" customWidth="1"/>
    <col min="262" max="262" width="22.85546875" style="1" bestFit="1" customWidth="1"/>
    <col min="263" max="263" width="18.5703125" style="1" customWidth="1"/>
    <col min="264" max="264" width="18.5703125" style="1" bestFit="1" customWidth="1"/>
    <col min="265" max="265" width="17.140625" style="1" customWidth="1"/>
    <col min="266" max="266" width="18.85546875" style="1" bestFit="1" customWidth="1"/>
    <col min="267" max="267" width="19" style="1" customWidth="1"/>
    <col min="268" max="268" width="24.42578125" style="1" bestFit="1" customWidth="1"/>
    <col min="269" max="269" width="18.7109375" style="1" bestFit="1" customWidth="1"/>
    <col min="270" max="270" width="18.5703125" style="1" bestFit="1" customWidth="1"/>
    <col min="271" max="271" width="22" style="1" bestFit="1" customWidth="1"/>
    <col min="272" max="272" width="9.28515625" style="1" bestFit="1" customWidth="1"/>
    <col min="273" max="273" width="12.140625" style="1" bestFit="1" customWidth="1"/>
    <col min="274" max="274" width="15.7109375" style="1" bestFit="1" customWidth="1"/>
    <col min="275" max="508" width="11.42578125" style="1"/>
    <col min="509" max="510" width="0" style="1" hidden="1" customWidth="1"/>
    <col min="511" max="511" width="29.5703125" style="1" bestFit="1" customWidth="1"/>
    <col min="512" max="512" width="28.5703125" style="1" customWidth="1"/>
    <col min="513" max="514" width="0" style="1" hidden="1" customWidth="1"/>
    <col min="515" max="515" width="21.85546875" style="1" bestFit="1" customWidth="1"/>
    <col min="516" max="516" width="19.28515625" style="1" bestFit="1" customWidth="1"/>
    <col min="517" max="517" width="16.42578125" style="1" bestFit="1" customWidth="1"/>
    <col min="518" max="518" width="22.85546875" style="1" bestFit="1" customWidth="1"/>
    <col min="519" max="519" width="18.5703125" style="1" customWidth="1"/>
    <col min="520" max="520" width="18.5703125" style="1" bestFit="1" customWidth="1"/>
    <col min="521" max="521" width="17.140625" style="1" customWidth="1"/>
    <col min="522" max="522" width="18.85546875" style="1" bestFit="1" customWidth="1"/>
    <col min="523" max="523" width="19" style="1" customWidth="1"/>
    <col min="524" max="524" width="24.42578125" style="1" bestFit="1" customWidth="1"/>
    <col min="525" max="525" width="18.7109375" style="1" bestFit="1" customWidth="1"/>
    <col min="526" max="526" width="18.5703125" style="1" bestFit="1" customWidth="1"/>
    <col min="527" max="527" width="22" style="1" bestFit="1" customWidth="1"/>
    <col min="528" max="528" width="9.28515625" style="1" bestFit="1" customWidth="1"/>
    <col min="529" max="529" width="12.140625" style="1" bestFit="1" customWidth="1"/>
    <col min="530" max="530" width="15.7109375" style="1" bestFit="1" customWidth="1"/>
    <col min="531" max="764" width="11.42578125" style="1"/>
    <col min="765" max="766" width="0" style="1" hidden="1" customWidth="1"/>
    <col min="767" max="767" width="29.5703125" style="1" bestFit="1" customWidth="1"/>
    <col min="768" max="768" width="28.5703125" style="1" customWidth="1"/>
    <col min="769" max="770" width="0" style="1" hidden="1" customWidth="1"/>
    <col min="771" max="771" width="21.85546875" style="1" bestFit="1" customWidth="1"/>
    <col min="772" max="772" width="19.28515625" style="1" bestFit="1" customWidth="1"/>
    <col min="773" max="773" width="16.42578125" style="1" bestFit="1" customWidth="1"/>
    <col min="774" max="774" width="22.85546875" style="1" bestFit="1" customWidth="1"/>
    <col min="775" max="775" width="18.5703125" style="1" customWidth="1"/>
    <col min="776" max="776" width="18.5703125" style="1" bestFit="1" customWidth="1"/>
    <col min="777" max="777" width="17.140625" style="1" customWidth="1"/>
    <col min="778" max="778" width="18.85546875" style="1" bestFit="1" customWidth="1"/>
    <col min="779" max="779" width="19" style="1" customWidth="1"/>
    <col min="780" max="780" width="24.42578125" style="1" bestFit="1" customWidth="1"/>
    <col min="781" max="781" width="18.7109375" style="1" bestFit="1" customWidth="1"/>
    <col min="782" max="782" width="18.5703125" style="1" bestFit="1" customWidth="1"/>
    <col min="783" max="783" width="22" style="1" bestFit="1" customWidth="1"/>
    <col min="784" max="784" width="9.28515625" style="1" bestFit="1" customWidth="1"/>
    <col min="785" max="785" width="12.140625" style="1" bestFit="1" customWidth="1"/>
    <col min="786" max="786" width="15.7109375" style="1" bestFit="1" customWidth="1"/>
    <col min="787" max="1020" width="11.42578125" style="1"/>
    <col min="1021" max="1022" width="0" style="1" hidden="1" customWidth="1"/>
    <col min="1023" max="1023" width="29.5703125" style="1" bestFit="1" customWidth="1"/>
    <col min="1024" max="1024" width="28.5703125" style="1" customWidth="1"/>
    <col min="1025" max="1026" width="0" style="1" hidden="1" customWidth="1"/>
    <col min="1027" max="1027" width="21.85546875" style="1" bestFit="1" customWidth="1"/>
    <col min="1028" max="1028" width="19.28515625" style="1" bestFit="1" customWidth="1"/>
    <col min="1029" max="1029" width="16.42578125" style="1" bestFit="1" customWidth="1"/>
    <col min="1030" max="1030" width="22.85546875" style="1" bestFit="1" customWidth="1"/>
    <col min="1031" max="1031" width="18.5703125" style="1" customWidth="1"/>
    <col min="1032" max="1032" width="18.5703125" style="1" bestFit="1" customWidth="1"/>
    <col min="1033" max="1033" width="17.140625" style="1" customWidth="1"/>
    <col min="1034" max="1034" width="18.85546875" style="1" bestFit="1" customWidth="1"/>
    <col min="1035" max="1035" width="19" style="1" customWidth="1"/>
    <col min="1036" max="1036" width="24.42578125" style="1" bestFit="1" customWidth="1"/>
    <col min="1037" max="1037" width="18.7109375" style="1" bestFit="1" customWidth="1"/>
    <col min="1038" max="1038" width="18.5703125" style="1" bestFit="1" customWidth="1"/>
    <col min="1039" max="1039" width="22" style="1" bestFit="1" customWidth="1"/>
    <col min="1040" max="1040" width="9.28515625" style="1" bestFit="1" customWidth="1"/>
    <col min="1041" max="1041" width="12.140625" style="1" bestFit="1" customWidth="1"/>
    <col min="1042" max="1042" width="15.7109375" style="1" bestFit="1" customWidth="1"/>
    <col min="1043" max="1276" width="11.42578125" style="1"/>
    <col min="1277" max="1278" width="0" style="1" hidden="1" customWidth="1"/>
    <col min="1279" max="1279" width="29.5703125" style="1" bestFit="1" customWidth="1"/>
    <col min="1280" max="1280" width="28.5703125" style="1" customWidth="1"/>
    <col min="1281" max="1282" width="0" style="1" hidden="1" customWidth="1"/>
    <col min="1283" max="1283" width="21.85546875" style="1" bestFit="1" customWidth="1"/>
    <col min="1284" max="1284" width="19.28515625" style="1" bestFit="1" customWidth="1"/>
    <col min="1285" max="1285" width="16.42578125" style="1" bestFit="1" customWidth="1"/>
    <col min="1286" max="1286" width="22.85546875" style="1" bestFit="1" customWidth="1"/>
    <col min="1287" max="1287" width="18.5703125" style="1" customWidth="1"/>
    <col min="1288" max="1288" width="18.5703125" style="1" bestFit="1" customWidth="1"/>
    <col min="1289" max="1289" width="17.140625" style="1" customWidth="1"/>
    <col min="1290" max="1290" width="18.85546875" style="1" bestFit="1" customWidth="1"/>
    <col min="1291" max="1291" width="19" style="1" customWidth="1"/>
    <col min="1292" max="1292" width="24.42578125" style="1" bestFit="1" customWidth="1"/>
    <col min="1293" max="1293" width="18.7109375" style="1" bestFit="1" customWidth="1"/>
    <col min="1294" max="1294" width="18.5703125" style="1" bestFit="1" customWidth="1"/>
    <col min="1295" max="1295" width="22" style="1" bestFit="1" customWidth="1"/>
    <col min="1296" max="1296" width="9.28515625" style="1" bestFit="1" customWidth="1"/>
    <col min="1297" max="1297" width="12.140625" style="1" bestFit="1" customWidth="1"/>
    <col min="1298" max="1298" width="15.7109375" style="1" bestFit="1" customWidth="1"/>
    <col min="1299" max="1532" width="11.42578125" style="1"/>
    <col min="1533" max="1534" width="0" style="1" hidden="1" customWidth="1"/>
    <col min="1535" max="1535" width="29.5703125" style="1" bestFit="1" customWidth="1"/>
    <col min="1536" max="1536" width="28.5703125" style="1" customWidth="1"/>
    <col min="1537" max="1538" width="0" style="1" hidden="1" customWidth="1"/>
    <col min="1539" max="1539" width="21.85546875" style="1" bestFit="1" customWidth="1"/>
    <col min="1540" max="1540" width="19.28515625" style="1" bestFit="1" customWidth="1"/>
    <col min="1541" max="1541" width="16.42578125" style="1" bestFit="1" customWidth="1"/>
    <col min="1542" max="1542" width="22.85546875" style="1" bestFit="1" customWidth="1"/>
    <col min="1543" max="1543" width="18.5703125" style="1" customWidth="1"/>
    <col min="1544" max="1544" width="18.5703125" style="1" bestFit="1" customWidth="1"/>
    <col min="1545" max="1545" width="17.140625" style="1" customWidth="1"/>
    <col min="1546" max="1546" width="18.85546875" style="1" bestFit="1" customWidth="1"/>
    <col min="1547" max="1547" width="19" style="1" customWidth="1"/>
    <col min="1548" max="1548" width="24.42578125" style="1" bestFit="1" customWidth="1"/>
    <col min="1549" max="1549" width="18.7109375" style="1" bestFit="1" customWidth="1"/>
    <col min="1550" max="1550" width="18.5703125" style="1" bestFit="1" customWidth="1"/>
    <col min="1551" max="1551" width="22" style="1" bestFit="1" customWidth="1"/>
    <col min="1552" max="1552" width="9.28515625" style="1" bestFit="1" customWidth="1"/>
    <col min="1553" max="1553" width="12.140625" style="1" bestFit="1" customWidth="1"/>
    <col min="1554" max="1554" width="15.7109375" style="1" bestFit="1" customWidth="1"/>
    <col min="1555" max="1788" width="11.42578125" style="1"/>
    <col min="1789" max="1790" width="0" style="1" hidden="1" customWidth="1"/>
    <col min="1791" max="1791" width="29.5703125" style="1" bestFit="1" customWidth="1"/>
    <col min="1792" max="1792" width="28.5703125" style="1" customWidth="1"/>
    <col min="1793" max="1794" width="0" style="1" hidden="1" customWidth="1"/>
    <col min="1795" max="1795" width="21.85546875" style="1" bestFit="1" customWidth="1"/>
    <col min="1796" max="1796" width="19.28515625" style="1" bestFit="1" customWidth="1"/>
    <col min="1797" max="1797" width="16.42578125" style="1" bestFit="1" customWidth="1"/>
    <col min="1798" max="1798" width="22.85546875" style="1" bestFit="1" customWidth="1"/>
    <col min="1799" max="1799" width="18.5703125" style="1" customWidth="1"/>
    <col min="1800" max="1800" width="18.5703125" style="1" bestFit="1" customWidth="1"/>
    <col min="1801" max="1801" width="17.140625" style="1" customWidth="1"/>
    <col min="1802" max="1802" width="18.85546875" style="1" bestFit="1" customWidth="1"/>
    <col min="1803" max="1803" width="19" style="1" customWidth="1"/>
    <col min="1804" max="1804" width="24.42578125" style="1" bestFit="1" customWidth="1"/>
    <col min="1805" max="1805" width="18.7109375" style="1" bestFit="1" customWidth="1"/>
    <col min="1806" max="1806" width="18.5703125" style="1" bestFit="1" customWidth="1"/>
    <col min="1807" max="1807" width="22" style="1" bestFit="1" customWidth="1"/>
    <col min="1808" max="1808" width="9.28515625" style="1" bestFit="1" customWidth="1"/>
    <col min="1809" max="1809" width="12.140625" style="1" bestFit="1" customWidth="1"/>
    <col min="1810" max="1810" width="15.7109375" style="1" bestFit="1" customWidth="1"/>
    <col min="1811" max="2044" width="11.42578125" style="1"/>
    <col min="2045" max="2046" width="0" style="1" hidden="1" customWidth="1"/>
    <col min="2047" max="2047" width="29.5703125" style="1" bestFit="1" customWidth="1"/>
    <col min="2048" max="2048" width="28.5703125" style="1" customWidth="1"/>
    <col min="2049" max="2050" width="0" style="1" hidden="1" customWidth="1"/>
    <col min="2051" max="2051" width="21.85546875" style="1" bestFit="1" customWidth="1"/>
    <col min="2052" max="2052" width="19.28515625" style="1" bestFit="1" customWidth="1"/>
    <col min="2053" max="2053" width="16.42578125" style="1" bestFit="1" customWidth="1"/>
    <col min="2054" max="2054" width="22.85546875" style="1" bestFit="1" customWidth="1"/>
    <col min="2055" max="2055" width="18.5703125" style="1" customWidth="1"/>
    <col min="2056" max="2056" width="18.5703125" style="1" bestFit="1" customWidth="1"/>
    <col min="2057" max="2057" width="17.140625" style="1" customWidth="1"/>
    <col min="2058" max="2058" width="18.85546875" style="1" bestFit="1" customWidth="1"/>
    <col min="2059" max="2059" width="19" style="1" customWidth="1"/>
    <col min="2060" max="2060" width="24.42578125" style="1" bestFit="1" customWidth="1"/>
    <col min="2061" max="2061" width="18.7109375" style="1" bestFit="1" customWidth="1"/>
    <col min="2062" max="2062" width="18.5703125" style="1" bestFit="1" customWidth="1"/>
    <col min="2063" max="2063" width="22" style="1" bestFit="1" customWidth="1"/>
    <col min="2064" max="2064" width="9.28515625" style="1" bestFit="1" customWidth="1"/>
    <col min="2065" max="2065" width="12.140625" style="1" bestFit="1" customWidth="1"/>
    <col min="2066" max="2066" width="15.7109375" style="1" bestFit="1" customWidth="1"/>
    <col min="2067" max="2300" width="11.42578125" style="1"/>
    <col min="2301" max="2302" width="0" style="1" hidden="1" customWidth="1"/>
    <col min="2303" max="2303" width="29.5703125" style="1" bestFit="1" customWidth="1"/>
    <col min="2304" max="2304" width="28.5703125" style="1" customWidth="1"/>
    <col min="2305" max="2306" width="0" style="1" hidden="1" customWidth="1"/>
    <col min="2307" max="2307" width="21.85546875" style="1" bestFit="1" customWidth="1"/>
    <col min="2308" max="2308" width="19.28515625" style="1" bestFit="1" customWidth="1"/>
    <col min="2309" max="2309" width="16.42578125" style="1" bestFit="1" customWidth="1"/>
    <col min="2310" max="2310" width="22.85546875" style="1" bestFit="1" customWidth="1"/>
    <col min="2311" max="2311" width="18.5703125" style="1" customWidth="1"/>
    <col min="2312" max="2312" width="18.5703125" style="1" bestFit="1" customWidth="1"/>
    <col min="2313" max="2313" width="17.140625" style="1" customWidth="1"/>
    <col min="2314" max="2314" width="18.85546875" style="1" bestFit="1" customWidth="1"/>
    <col min="2315" max="2315" width="19" style="1" customWidth="1"/>
    <col min="2316" max="2316" width="24.42578125" style="1" bestFit="1" customWidth="1"/>
    <col min="2317" max="2317" width="18.7109375" style="1" bestFit="1" customWidth="1"/>
    <col min="2318" max="2318" width="18.5703125" style="1" bestFit="1" customWidth="1"/>
    <col min="2319" max="2319" width="22" style="1" bestFit="1" customWidth="1"/>
    <col min="2320" max="2320" width="9.28515625" style="1" bestFit="1" customWidth="1"/>
    <col min="2321" max="2321" width="12.140625" style="1" bestFit="1" customWidth="1"/>
    <col min="2322" max="2322" width="15.7109375" style="1" bestFit="1" customWidth="1"/>
    <col min="2323" max="2556" width="11.42578125" style="1"/>
    <col min="2557" max="2558" width="0" style="1" hidden="1" customWidth="1"/>
    <col min="2559" max="2559" width="29.5703125" style="1" bestFit="1" customWidth="1"/>
    <col min="2560" max="2560" width="28.5703125" style="1" customWidth="1"/>
    <col min="2561" max="2562" width="0" style="1" hidden="1" customWidth="1"/>
    <col min="2563" max="2563" width="21.85546875" style="1" bestFit="1" customWidth="1"/>
    <col min="2564" max="2564" width="19.28515625" style="1" bestFit="1" customWidth="1"/>
    <col min="2565" max="2565" width="16.42578125" style="1" bestFit="1" customWidth="1"/>
    <col min="2566" max="2566" width="22.85546875" style="1" bestFit="1" customWidth="1"/>
    <col min="2567" max="2567" width="18.5703125" style="1" customWidth="1"/>
    <col min="2568" max="2568" width="18.5703125" style="1" bestFit="1" customWidth="1"/>
    <col min="2569" max="2569" width="17.140625" style="1" customWidth="1"/>
    <col min="2570" max="2570" width="18.85546875" style="1" bestFit="1" customWidth="1"/>
    <col min="2571" max="2571" width="19" style="1" customWidth="1"/>
    <col min="2572" max="2572" width="24.42578125" style="1" bestFit="1" customWidth="1"/>
    <col min="2573" max="2573" width="18.7109375" style="1" bestFit="1" customWidth="1"/>
    <col min="2574" max="2574" width="18.5703125" style="1" bestFit="1" customWidth="1"/>
    <col min="2575" max="2575" width="22" style="1" bestFit="1" customWidth="1"/>
    <col min="2576" max="2576" width="9.28515625" style="1" bestFit="1" customWidth="1"/>
    <col min="2577" max="2577" width="12.140625" style="1" bestFit="1" customWidth="1"/>
    <col min="2578" max="2578" width="15.7109375" style="1" bestFit="1" customWidth="1"/>
    <col min="2579" max="2812" width="11.42578125" style="1"/>
    <col min="2813" max="2814" width="0" style="1" hidden="1" customWidth="1"/>
    <col min="2815" max="2815" width="29.5703125" style="1" bestFit="1" customWidth="1"/>
    <col min="2816" max="2816" width="28.5703125" style="1" customWidth="1"/>
    <col min="2817" max="2818" width="0" style="1" hidden="1" customWidth="1"/>
    <col min="2819" max="2819" width="21.85546875" style="1" bestFit="1" customWidth="1"/>
    <col min="2820" max="2820" width="19.28515625" style="1" bestFit="1" customWidth="1"/>
    <col min="2821" max="2821" width="16.42578125" style="1" bestFit="1" customWidth="1"/>
    <col min="2822" max="2822" width="22.85546875" style="1" bestFit="1" customWidth="1"/>
    <col min="2823" max="2823" width="18.5703125" style="1" customWidth="1"/>
    <col min="2824" max="2824" width="18.5703125" style="1" bestFit="1" customWidth="1"/>
    <col min="2825" max="2825" width="17.140625" style="1" customWidth="1"/>
    <col min="2826" max="2826" width="18.85546875" style="1" bestFit="1" customWidth="1"/>
    <col min="2827" max="2827" width="19" style="1" customWidth="1"/>
    <col min="2828" max="2828" width="24.42578125" style="1" bestFit="1" customWidth="1"/>
    <col min="2829" max="2829" width="18.7109375" style="1" bestFit="1" customWidth="1"/>
    <col min="2830" max="2830" width="18.5703125" style="1" bestFit="1" customWidth="1"/>
    <col min="2831" max="2831" width="22" style="1" bestFit="1" customWidth="1"/>
    <col min="2832" max="2832" width="9.28515625" style="1" bestFit="1" customWidth="1"/>
    <col min="2833" max="2833" width="12.140625" style="1" bestFit="1" customWidth="1"/>
    <col min="2834" max="2834" width="15.7109375" style="1" bestFit="1" customWidth="1"/>
    <col min="2835" max="3068" width="11.42578125" style="1"/>
    <col min="3069" max="3070" width="0" style="1" hidden="1" customWidth="1"/>
    <col min="3071" max="3071" width="29.5703125" style="1" bestFit="1" customWidth="1"/>
    <col min="3072" max="3072" width="28.5703125" style="1" customWidth="1"/>
    <col min="3073" max="3074" width="0" style="1" hidden="1" customWidth="1"/>
    <col min="3075" max="3075" width="21.85546875" style="1" bestFit="1" customWidth="1"/>
    <col min="3076" max="3076" width="19.28515625" style="1" bestFit="1" customWidth="1"/>
    <col min="3077" max="3077" width="16.42578125" style="1" bestFit="1" customWidth="1"/>
    <col min="3078" max="3078" width="22.85546875" style="1" bestFit="1" customWidth="1"/>
    <col min="3079" max="3079" width="18.5703125" style="1" customWidth="1"/>
    <col min="3080" max="3080" width="18.5703125" style="1" bestFit="1" customWidth="1"/>
    <col min="3081" max="3081" width="17.140625" style="1" customWidth="1"/>
    <col min="3082" max="3082" width="18.85546875" style="1" bestFit="1" customWidth="1"/>
    <col min="3083" max="3083" width="19" style="1" customWidth="1"/>
    <col min="3084" max="3084" width="24.42578125" style="1" bestFit="1" customWidth="1"/>
    <col min="3085" max="3085" width="18.7109375" style="1" bestFit="1" customWidth="1"/>
    <col min="3086" max="3086" width="18.5703125" style="1" bestFit="1" customWidth="1"/>
    <col min="3087" max="3087" width="22" style="1" bestFit="1" customWidth="1"/>
    <col min="3088" max="3088" width="9.28515625" style="1" bestFit="1" customWidth="1"/>
    <col min="3089" max="3089" width="12.140625" style="1" bestFit="1" customWidth="1"/>
    <col min="3090" max="3090" width="15.7109375" style="1" bestFit="1" customWidth="1"/>
    <col min="3091" max="3324" width="11.42578125" style="1"/>
    <col min="3325" max="3326" width="0" style="1" hidden="1" customWidth="1"/>
    <col min="3327" max="3327" width="29.5703125" style="1" bestFit="1" customWidth="1"/>
    <col min="3328" max="3328" width="28.5703125" style="1" customWidth="1"/>
    <col min="3329" max="3330" width="0" style="1" hidden="1" customWidth="1"/>
    <col min="3331" max="3331" width="21.85546875" style="1" bestFit="1" customWidth="1"/>
    <col min="3332" max="3332" width="19.28515625" style="1" bestFit="1" customWidth="1"/>
    <col min="3333" max="3333" width="16.42578125" style="1" bestFit="1" customWidth="1"/>
    <col min="3334" max="3334" width="22.85546875" style="1" bestFit="1" customWidth="1"/>
    <col min="3335" max="3335" width="18.5703125" style="1" customWidth="1"/>
    <col min="3336" max="3336" width="18.5703125" style="1" bestFit="1" customWidth="1"/>
    <col min="3337" max="3337" width="17.140625" style="1" customWidth="1"/>
    <col min="3338" max="3338" width="18.85546875" style="1" bestFit="1" customWidth="1"/>
    <col min="3339" max="3339" width="19" style="1" customWidth="1"/>
    <col min="3340" max="3340" width="24.42578125" style="1" bestFit="1" customWidth="1"/>
    <col min="3341" max="3341" width="18.7109375" style="1" bestFit="1" customWidth="1"/>
    <col min="3342" max="3342" width="18.5703125" style="1" bestFit="1" customWidth="1"/>
    <col min="3343" max="3343" width="22" style="1" bestFit="1" customWidth="1"/>
    <col min="3344" max="3344" width="9.28515625" style="1" bestFit="1" customWidth="1"/>
    <col min="3345" max="3345" width="12.140625" style="1" bestFit="1" customWidth="1"/>
    <col min="3346" max="3346" width="15.7109375" style="1" bestFit="1" customWidth="1"/>
    <col min="3347" max="3580" width="11.42578125" style="1"/>
    <col min="3581" max="3582" width="0" style="1" hidden="1" customWidth="1"/>
    <col min="3583" max="3583" width="29.5703125" style="1" bestFit="1" customWidth="1"/>
    <col min="3584" max="3584" width="28.5703125" style="1" customWidth="1"/>
    <col min="3585" max="3586" width="0" style="1" hidden="1" customWidth="1"/>
    <col min="3587" max="3587" width="21.85546875" style="1" bestFit="1" customWidth="1"/>
    <col min="3588" max="3588" width="19.28515625" style="1" bestFit="1" customWidth="1"/>
    <col min="3589" max="3589" width="16.42578125" style="1" bestFit="1" customWidth="1"/>
    <col min="3590" max="3590" width="22.85546875" style="1" bestFit="1" customWidth="1"/>
    <col min="3591" max="3591" width="18.5703125" style="1" customWidth="1"/>
    <col min="3592" max="3592" width="18.5703125" style="1" bestFit="1" customWidth="1"/>
    <col min="3593" max="3593" width="17.140625" style="1" customWidth="1"/>
    <col min="3594" max="3594" width="18.85546875" style="1" bestFit="1" customWidth="1"/>
    <col min="3595" max="3595" width="19" style="1" customWidth="1"/>
    <col min="3596" max="3596" width="24.42578125" style="1" bestFit="1" customWidth="1"/>
    <col min="3597" max="3597" width="18.7109375" style="1" bestFit="1" customWidth="1"/>
    <col min="3598" max="3598" width="18.5703125" style="1" bestFit="1" customWidth="1"/>
    <col min="3599" max="3599" width="22" style="1" bestFit="1" customWidth="1"/>
    <col min="3600" max="3600" width="9.28515625" style="1" bestFit="1" customWidth="1"/>
    <col min="3601" max="3601" width="12.140625" style="1" bestFit="1" customWidth="1"/>
    <col min="3602" max="3602" width="15.7109375" style="1" bestFit="1" customWidth="1"/>
    <col min="3603" max="3836" width="11.42578125" style="1"/>
    <col min="3837" max="3838" width="0" style="1" hidden="1" customWidth="1"/>
    <col min="3839" max="3839" width="29.5703125" style="1" bestFit="1" customWidth="1"/>
    <col min="3840" max="3840" width="28.5703125" style="1" customWidth="1"/>
    <col min="3841" max="3842" width="0" style="1" hidden="1" customWidth="1"/>
    <col min="3843" max="3843" width="21.85546875" style="1" bestFit="1" customWidth="1"/>
    <col min="3844" max="3844" width="19.28515625" style="1" bestFit="1" customWidth="1"/>
    <col min="3845" max="3845" width="16.42578125" style="1" bestFit="1" customWidth="1"/>
    <col min="3846" max="3846" width="22.85546875" style="1" bestFit="1" customWidth="1"/>
    <col min="3847" max="3847" width="18.5703125" style="1" customWidth="1"/>
    <col min="3848" max="3848" width="18.5703125" style="1" bestFit="1" customWidth="1"/>
    <col min="3849" max="3849" width="17.140625" style="1" customWidth="1"/>
    <col min="3850" max="3850" width="18.85546875" style="1" bestFit="1" customWidth="1"/>
    <col min="3851" max="3851" width="19" style="1" customWidth="1"/>
    <col min="3852" max="3852" width="24.42578125" style="1" bestFit="1" customWidth="1"/>
    <col min="3853" max="3853" width="18.7109375" style="1" bestFit="1" customWidth="1"/>
    <col min="3854" max="3854" width="18.5703125" style="1" bestFit="1" customWidth="1"/>
    <col min="3855" max="3855" width="22" style="1" bestFit="1" customWidth="1"/>
    <col min="3856" max="3856" width="9.28515625" style="1" bestFit="1" customWidth="1"/>
    <col min="3857" max="3857" width="12.140625" style="1" bestFit="1" customWidth="1"/>
    <col min="3858" max="3858" width="15.7109375" style="1" bestFit="1" customWidth="1"/>
    <col min="3859" max="4092" width="11.42578125" style="1"/>
    <col min="4093" max="4094" width="0" style="1" hidden="1" customWidth="1"/>
    <col min="4095" max="4095" width="29.5703125" style="1" bestFit="1" customWidth="1"/>
    <col min="4096" max="4096" width="28.5703125" style="1" customWidth="1"/>
    <col min="4097" max="4098" width="0" style="1" hidden="1" customWidth="1"/>
    <col min="4099" max="4099" width="21.85546875" style="1" bestFit="1" customWidth="1"/>
    <col min="4100" max="4100" width="19.28515625" style="1" bestFit="1" customWidth="1"/>
    <col min="4101" max="4101" width="16.42578125" style="1" bestFit="1" customWidth="1"/>
    <col min="4102" max="4102" width="22.85546875" style="1" bestFit="1" customWidth="1"/>
    <col min="4103" max="4103" width="18.5703125" style="1" customWidth="1"/>
    <col min="4104" max="4104" width="18.5703125" style="1" bestFit="1" customWidth="1"/>
    <col min="4105" max="4105" width="17.140625" style="1" customWidth="1"/>
    <col min="4106" max="4106" width="18.85546875" style="1" bestFit="1" customWidth="1"/>
    <col min="4107" max="4107" width="19" style="1" customWidth="1"/>
    <col min="4108" max="4108" width="24.42578125" style="1" bestFit="1" customWidth="1"/>
    <col min="4109" max="4109" width="18.7109375" style="1" bestFit="1" customWidth="1"/>
    <col min="4110" max="4110" width="18.5703125" style="1" bestFit="1" customWidth="1"/>
    <col min="4111" max="4111" width="22" style="1" bestFit="1" customWidth="1"/>
    <col min="4112" max="4112" width="9.28515625" style="1" bestFit="1" customWidth="1"/>
    <col min="4113" max="4113" width="12.140625" style="1" bestFit="1" customWidth="1"/>
    <col min="4114" max="4114" width="15.7109375" style="1" bestFit="1" customWidth="1"/>
    <col min="4115" max="4348" width="11.42578125" style="1"/>
    <col min="4349" max="4350" width="0" style="1" hidden="1" customWidth="1"/>
    <col min="4351" max="4351" width="29.5703125" style="1" bestFit="1" customWidth="1"/>
    <col min="4352" max="4352" width="28.5703125" style="1" customWidth="1"/>
    <col min="4353" max="4354" width="0" style="1" hidden="1" customWidth="1"/>
    <col min="4355" max="4355" width="21.85546875" style="1" bestFit="1" customWidth="1"/>
    <col min="4356" max="4356" width="19.28515625" style="1" bestFit="1" customWidth="1"/>
    <col min="4357" max="4357" width="16.42578125" style="1" bestFit="1" customWidth="1"/>
    <col min="4358" max="4358" width="22.85546875" style="1" bestFit="1" customWidth="1"/>
    <col min="4359" max="4359" width="18.5703125" style="1" customWidth="1"/>
    <col min="4360" max="4360" width="18.5703125" style="1" bestFit="1" customWidth="1"/>
    <col min="4361" max="4361" width="17.140625" style="1" customWidth="1"/>
    <col min="4362" max="4362" width="18.85546875" style="1" bestFit="1" customWidth="1"/>
    <col min="4363" max="4363" width="19" style="1" customWidth="1"/>
    <col min="4364" max="4364" width="24.42578125" style="1" bestFit="1" customWidth="1"/>
    <col min="4365" max="4365" width="18.7109375" style="1" bestFit="1" customWidth="1"/>
    <col min="4366" max="4366" width="18.5703125" style="1" bestFit="1" customWidth="1"/>
    <col min="4367" max="4367" width="22" style="1" bestFit="1" customWidth="1"/>
    <col min="4368" max="4368" width="9.28515625" style="1" bestFit="1" customWidth="1"/>
    <col min="4369" max="4369" width="12.140625" style="1" bestFit="1" customWidth="1"/>
    <col min="4370" max="4370" width="15.7109375" style="1" bestFit="1" customWidth="1"/>
    <col min="4371" max="4604" width="11.42578125" style="1"/>
    <col min="4605" max="4606" width="0" style="1" hidden="1" customWidth="1"/>
    <col min="4607" max="4607" width="29.5703125" style="1" bestFit="1" customWidth="1"/>
    <col min="4608" max="4608" width="28.5703125" style="1" customWidth="1"/>
    <col min="4609" max="4610" width="0" style="1" hidden="1" customWidth="1"/>
    <col min="4611" max="4611" width="21.85546875" style="1" bestFit="1" customWidth="1"/>
    <col min="4612" max="4612" width="19.28515625" style="1" bestFit="1" customWidth="1"/>
    <col min="4613" max="4613" width="16.42578125" style="1" bestFit="1" customWidth="1"/>
    <col min="4614" max="4614" width="22.85546875" style="1" bestFit="1" customWidth="1"/>
    <col min="4615" max="4615" width="18.5703125" style="1" customWidth="1"/>
    <col min="4616" max="4616" width="18.5703125" style="1" bestFit="1" customWidth="1"/>
    <col min="4617" max="4617" width="17.140625" style="1" customWidth="1"/>
    <col min="4618" max="4618" width="18.85546875" style="1" bestFit="1" customWidth="1"/>
    <col min="4619" max="4619" width="19" style="1" customWidth="1"/>
    <col min="4620" max="4620" width="24.42578125" style="1" bestFit="1" customWidth="1"/>
    <col min="4621" max="4621" width="18.7109375" style="1" bestFit="1" customWidth="1"/>
    <col min="4622" max="4622" width="18.5703125" style="1" bestFit="1" customWidth="1"/>
    <col min="4623" max="4623" width="22" style="1" bestFit="1" customWidth="1"/>
    <col min="4624" max="4624" width="9.28515625" style="1" bestFit="1" customWidth="1"/>
    <col min="4625" max="4625" width="12.140625" style="1" bestFit="1" customWidth="1"/>
    <col min="4626" max="4626" width="15.7109375" style="1" bestFit="1" customWidth="1"/>
    <col min="4627" max="4860" width="11.42578125" style="1"/>
    <col min="4861" max="4862" width="0" style="1" hidden="1" customWidth="1"/>
    <col min="4863" max="4863" width="29.5703125" style="1" bestFit="1" customWidth="1"/>
    <col min="4864" max="4864" width="28.5703125" style="1" customWidth="1"/>
    <col min="4865" max="4866" width="0" style="1" hidden="1" customWidth="1"/>
    <col min="4867" max="4867" width="21.85546875" style="1" bestFit="1" customWidth="1"/>
    <col min="4868" max="4868" width="19.28515625" style="1" bestFit="1" customWidth="1"/>
    <col min="4869" max="4869" width="16.42578125" style="1" bestFit="1" customWidth="1"/>
    <col min="4870" max="4870" width="22.85546875" style="1" bestFit="1" customWidth="1"/>
    <col min="4871" max="4871" width="18.5703125" style="1" customWidth="1"/>
    <col min="4872" max="4872" width="18.5703125" style="1" bestFit="1" customWidth="1"/>
    <col min="4873" max="4873" width="17.140625" style="1" customWidth="1"/>
    <col min="4874" max="4874" width="18.85546875" style="1" bestFit="1" customWidth="1"/>
    <col min="4875" max="4875" width="19" style="1" customWidth="1"/>
    <col min="4876" max="4876" width="24.42578125" style="1" bestFit="1" customWidth="1"/>
    <col min="4877" max="4877" width="18.7109375" style="1" bestFit="1" customWidth="1"/>
    <col min="4878" max="4878" width="18.5703125" style="1" bestFit="1" customWidth="1"/>
    <col min="4879" max="4879" width="22" style="1" bestFit="1" customWidth="1"/>
    <col min="4880" max="4880" width="9.28515625" style="1" bestFit="1" customWidth="1"/>
    <col min="4881" max="4881" width="12.140625" style="1" bestFit="1" customWidth="1"/>
    <col min="4882" max="4882" width="15.7109375" style="1" bestFit="1" customWidth="1"/>
    <col min="4883" max="5116" width="11.42578125" style="1"/>
    <col min="5117" max="5118" width="0" style="1" hidden="1" customWidth="1"/>
    <col min="5119" max="5119" width="29.5703125" style="1" bestFit="1" customWidth="1"/>
    <col min="5120" max="5120" width="28.5703125" style="1" customWidth="1"/>
    <col min="5121" max="5122" width="0" style="1" hidden="1" customWidth="1"/>
    <col min="5123" max="5123" width="21.85546875" style="1" bestFit="1" customWidth="1"/>
    <col min="5124" max="5124" width="19.28515625" style="1" bestFit="1" customWidth="1"/>
    <col min="5125" max="5125" width="16.42578125" style="1" bestFit="1" customWidth="1"/>
    <col min="5126" max="5126" width="22.85546875" style="1" bestFit="1" customWidth="1"/>
    <col min="5127" max="5127" width="18.5703125" style="1" customWidth="1"/>
    <col min="5128" max="5128" width="18.5703125" style="1" bestFit="1" customWidth="1"/>
    <col min="5129" max="5129" width="17.140625" style="1" customWidth="1"/>
    <col min="5130" max="5130" width="18.85546875" style="1" bestFit="1" customWidth="1"/>
    <col min="5131" max="5131" width="19" style="1" customWidth="1"/>
    <col min="5132" max="5132" width="24.42578125" style="1" bestFit="1" customWidth="1"/>
    <col min="5133" max="5133" width="18.7109375" style="1" bestFit="1" customWidth="1"/>
    <col min="5134" max="5134" width="18.5703125" style="1" bestFit="1" customWidth="1"/>
    <col min="5135" max="5135" width="22" style="1" bestFit="1" customWidth="1"/>
    <col min="5136" max="5136" width="9.28515625" style="1" bestFit="1" customWidth="1"/>
    <col min="5137" max="5137" width="12.140625" style="1" bestFit="1" customWidth="1"/>
    <col min="5138" max="5138" width="15.7109375" style="1" bestFit="1" customWidth="1"/>
    <col min="5139" max="5372" width="11.42578125" style="1"/>
    <col min="5373" max="5374" width="0" style="1" hidden="1" customWidth="1"/>
    <col min="5375" max="5375" width="29.5703125" style="1" bestFit="1" customWidth="1"/>
    <col min="5376" max="5376" width="28.5703125" style="1" customWidth="1"/>
    <col min="5377" max="5378" width="0" style="1" hidden="1" customWidth="1"/>
    <col min="5379" max="5379" width="21.85546875" style="1" bestFit="1" customWidth="1"/>
    <col min="5380" max="5380" width="19.28515625" style="1" bestFit="1" customWidth="1"/>
    <col min="5381" max="5381" width="16.42578125" style="1" bestFit="1" customWidth="1"/>
    <col min="5382" max="5382" width="22.85546875" style="1" bestFit="1" customWidth="1"/>
    <col min="5383" max="5383" width="18.5703125" style="1" customWidth="1"/>
    <col min="5384" max="5384" width="18.5703125" style="1" bestFit="1" customWidth="1"/>
    <col min="5385" max="5385" width="17.140625" style="1" customWidth="1"/>
    <col min="5386" max="5386" width="18.85546875" style="1" bestFit="1" customWidth="1"/>
    <col min="5387" max="5387" width="19" style="1" customWidth="1"/>
    <col min="5388" max="5388" width="24.42578125" style="1" bestFit="1" customWidth="1"/>
    <col min="5389" max="5389" width="18.7109375" style="1" bestFit="1" customWidth="1"/>
    <col min="5390" max="5390" width="18.5703125" style="1" bestFit="1" customWidth="1"/>
    <col min="5391" max="5391" width="22" style="1" bestFit="1" customWidth="1"/>
    <col min="5392" max="5392" width="9.28515625" style="1" bestFit="1" customWidth="1"/>
    <col min="5393" max="5393" width="12.140625" style="1" bestFit="1" customWidth="1"/>
    <col min="5394" max="5394" width="15.7109375" style="1" bestFit="1" customWidth="1"/>
    <col min="5395" max="5628" width="11.42578125" style="1"/>
    <col min="5629" max="5630" width="0" style="1" hidden="1" customWidth="1"/>
    <col min="5631" max="5631" width="29.5703125" style="1" bestFit="1" customWidth="1"/>
    <col min="5632" max="5632" width="28.5703125" style="1" customWidth="1"/>
    <col min="5633" max="5634" width="0" style="1" hidden="1" customWidth="1"/>
    <col min="5635" max="5635" width="21.85546875" style="1" bestFit="1" customWidth="1"/>
    <col min="5636" max="5636" width="19.28515625" style="1" bestFit="1" customWidth="1"/>
    <col min="5637" max="5637" width="16.42578125" style="1" bestFit="1" customWidth="1"/>
    <col min="5638" max="5638" width="22.85546875" style="1" bestFit="1" customWidth="1"/>
    <col min="5639" max="5639" width="18.5703125" style="1" customWidth="1"/>
    <col min="5640" max="5640" width="18.5703125" style="1" bestFit="1" customWidth="1"/>
    <col min="5641" max="5641" width="17.140625" style="1" customWidth="1"/>
    <col min="5642" max="5642" width="18.85546875" style="1" bestFit="1" customWidth="1"/>
    <col min="5643" max="5643" width="19" style="1" customWidth="1"/>
    <col min="5644" max="5644" width="24.42578125" style="1" bestFit="1" customWidth="1"/>
    <col min="5645" max="5645" width="18.7109375" style="1" bestFit="1" customWidth="1"/>
    <col min="5646" max="5646" width="18.5703125" style="1" bestFit="1" customWidth="1"/>
    <col min="5647" max="5647" width="22" style="1" bestFit="1" customWidth="1"/>
    <col min="5648" max="5648" width="9.28515625" style="1" bestFit="1" customWidth="1"/>
    <col min="5649" max="5649" width="12.140625" style="1" bestFit="1" customWidth="1"/>
    <col min="5650" max="5650" width="15.7109375" style="1" bestFit="1" customWidth="1"/>
    <col min="5651" max="5884" width="11.42578125" style="1"/>
    <col min="5885" max="5886" width="0" style="1" hidden="1" customWidth="1"/>
    <col min="5887" max="5887" width="29.5703125" style="1" bestFit="1" customWidth="1"/>
    <col min="5888" max="5888" width="28.5703125" style="1" customWidth="1"/>
    <col min="5889" max="5890" width="0" style="1" hidden="1" customWidth="1"/>
    <col min="5891" max="5891" width="21.85546875" style="1" bestFit="1" customWidth="1"/>
    <col min="5892" max="5892" width="19.28515625" style="1" bestFit="1" customWidth="1"/>
    <col min="5893" max="5893" width="16.42578125" style="1" bestFit="1" customWidth="1"/>
    <col min="5894" max="5894" width="22.85546875" style="1" bestFit="1" customWidth="1"/>
    <col min="5895" max="5895" width="18.5703125" style="1" customWidth="1"/>
    <col min="5896" max="5896" width="18.5703125" style="1" bestFit="1" customWidth="1"/>
    <col min="5897" max="5897" width="17.140625" style="1" customWidth="1"/>
    <col min="5898" max="5898" width="18.85546875" style="1" bestFit="1" customWidth="1"/>
    <col min="5899" max="5899" width="19" style="1" customWidth="1"/>
    <col min="5900" max="5900" width="24.42578125" style="1" bestFit="1" customWidth="1"/>
    <col min="5901" max="5901" width="18.7109375" style="1" bestFit="1" customWidth="1"/>
    <col min="5902" max="5902" width="18.5703125" style="1" bestFit="1" customWidth="1"/>
    <col min="5903" max="5903" width="22" style="1" bestFit="1" customWidth="1"/>
    <col min="5904" max="5904" width="9.28515625" style="1" bestFit="1" customWidth="1"/>
    <col min="5905" max="5905" width="12.140625" style="1" bestFit="1" customWidth="1"/>
    <col min="5906" max="5906" width="15.7109375" style="1" bestFit="1" customWidth="1"/>
    <col min="5907" max="6140" width="11.42578125" style="1"/>
    <col min="6141" max="6142" width="0" style="1" hidden="1" customWidth="1"/>
    <col min="6143" max="6143" width="29.5703125" style="1" bestFit="1" customWidth="1"/>
    <col min="6144" max="6144" width="28.5703125" style="1" customWidth="1"/>
    <col min="6145" max="6146" width="0" style="1" hidden="1" customWidth="1"/>
    <col min="6147" max="6147" width="21.85546875" style="1" bestFit="1" customWidth="1"/>
    <col min="6148" max="6148" width="19.28515625" style="1" bestFit="1" customWidth="1"/>
    <col min="6149" max="6149" width="16.42578125" style="1" bestFit="1" customWidth="1"/>
    <col min="6150" max="6150" width="22.85546875" style="1" bestFit="1" customWidth="1"/>
    <col min="6151" max="6151" width="18.5703125" style="1" customWidth="1"/>
    <col min="6152" max="6152" width="18.5703125" style="1" bestFit="1" customWidth="1"/>
    <col min="6153" max="6153" width="17.140625" style="1" customWidth="1"/>
    <col min="6154" max="6154" width="18.85546875" style="1" bestFit="1" customWidth="1"/>
    <col min="6155" max="6155" width="19" style="1" customWidth="1"/>
    <col min="6156" max="6156" width="24.42578125" style="1" bestFit="1" customWidth="1"/>
    <col min="6157" max="6157" width="18.7109375" style="1" bestFit="1" customWidth="1"/>
    <col min="6158" max="6158" width="18.5703125" style="1" bestFit="1" customWidth="1"/>
    <col min="6159" max="6159" width="22" style="1" bestFit="1" customWidth="1"/>
    <col min="6160" max="6160" width="9.28515625" style="1" bestFit="1" customWidth="1"/>
    <col min="6161" max="6161" width="12.140625" style="1" bestFit="1" customWidth="1"/>
    <col min="6162" max="6162" width="15.7109375" style="1" bestFit="1" customWidth="1"/>
    <col min="6163" max="6396" width="11.42578125" style="1"/>
    <col min="6397" max="6398" width="0" style="1" hidden="1" customWidth="1"/>
    <col min="6399" max="6399" width="29.5703125" style="1" bestFit="1" customWidth="1"/>
    <col min="6400" max="6400" width="28.5703125" style="1" customWidth="1"/>
    <col min="6401" max="6402" width="0" style="1" hidden="1" customWidth="1"/>
    <col min="6403" max="6403" width="21.85546875" style="1" bestFit="1" customWidth="1"/>
    <col min="6404" max="6404" width="19.28515625" style="1" bestFit="1" customWidth="1"/>
    <col min="6405" max="6405" width="16.42578125" style="1" bestFit="1" customWidth="1"/>
    <col min="6406" max="6406" width="22.85546875" style="1" bestFit="1" customWidth="1"/>
    <col min="6407" max="6407" width="18.5703125" style="1" customWidth="1"/>
    <col min="6408" max="6408" width="18.5703125" style="1" bestFit="1" customWidth="1"/>
    <col min="6409" max="6409" width="17.140625" style="1" customWidth="1"/>
    <col min="6410" max="6410" width="18.85546875" style="1" bestFit="1" customWidth="1"/>
    <col min="6411" max="6411" width="19" style="1" customWidth="1"/>
    <col min="6412" max="6412" width="24.42578125" style="1" bestFit="1" customWidth="1"/>
    <col min="6413" max="6413" width="18.7109375" style="1" bestFit="1" customWidth="1"/>
    <col min="6414" max="6414" width="18.5703125" style="1" bestFit="1" customWidth="1"/>
    <col min="6415" max="6415" width="22" style="1" bestFit="1" customWidth="1"/>
    <col min="6416" max="6416" width="9.28515625" style="1" bestFit="1" customWidth="1"/>
    <col min="6417" max="6417" width="12.140625" style="1" bestFit="1" customWidth="1"/>
    <col min="6418" max="6418" width="15.7109375" style="1" bestFit="1" customWidth="1"/>
    <col min="6419" max="6652" width="11.42578125" style="1"/>
    <col min="6653" max="6654" width="0" style="1" hidden="1" customWidth="1"/>
    <col min="6655" max="6655" width="29.5703125" style="1" bestFit="1" customWidth="1"/>
    <col min="6656" max="6656" width="28.5703125" style="1" customWidth="1"/>
    <col min="6657" max="6658" width="0" style="1" hidden="1" customWidth="1"/>
    <col min="6659" max="6659" width="21.85546875" style="1" bestFit="1" customWidth="1"/>
    <col min="6660" max="6660" width="19.28515625" style="1" bestFit="1" customWidth="1"/>
    <col min="6661" max="6661" width="16.42578125" style="1" bestFit="1" customWidth="1"/>
    <col min="6662" max="6662" width="22.85546875" style="1" bestFit="1" customWidth="1"/>
    <col min="6663" max="6663" width="18.5703125" style="1" customWidth="1"/>
    <col min="6664" max="6664" width="18.5703125" style="1" bestFit="1" customWidth="1"/>
    <col min="6665" max="6665" width="17.140625" style="1" customWidth="1"/>
    <col min="6666" max="6666" width="18.85546875" style="1" bestFit="1" customWidth="1"/>
    <col min="6667" max="6667" width="19" style="1" customWidth="1"/>
    <col min="6668" max="6668" width="24.42578125" style="1" bestFit="1" customWidth="1"/>
    <col min="6669" max="6669" width="18.7109375" style="1" bestFit="1" customWidth="1"/>
    <col min="6670" max="6670" width="18.5703125" style="1" bestFit="1" customWidth="1"/>
    <col min="6671" max="6671" width="22" style="1" bestFit="1" customWidth="1"/>
    <col min="6672" max="6672" width="9.28515625" style="1" bestFit="1" customWidth="1"/>
    <col min="6673" max="6673" width="12.140625" style="1" bestFit="1" customWidth="1"/>
    <col min="6674" max="6674" width="15.7109375" style="1" bestFit="1" customWidth="1"/>
    <col min="6675" max="6908" width="11.42578125" style="1"/>
    <col min="6909" max="6910" width="0" style="1" hidden="1" customWidth="1"/>
    <col min="6911" max="6911" width="29.5703125" style="1" bestFit="1" customWidth="1"/>
    <col min="6912" max="6912" width="28.5703125" style="1" customWidth="1"/>
    <col min="6913" max="6914" width="0" style="1" hidden="1" customWidth="1"/>
    <col min="6915" max="6915" width="21.85546875" style="1" bestFit="1" customWidth="1"/>
    <col min="6916" max="6916" width="19.28515625" style="1" bestFit="1" customWidth="1"/>
    <col min="6917" max="6917" width="16.42578125" style="1" bestFit="1" customWidth="1"/>
    <col min="6918" max="6918" width="22.85546875" style="1" bestFit="1" customWidth="1"/>
    <col min="6919" max="6919" width="18.5703125" style="1" customWidth="1"/>
    <col min="6920" max="6920" width="18.5703125" style="1" bestFit="1" customWidth="1"/>
    <col min="6921" max="6921" width="17.140625" style="1" customWidth="1"/>
    <col min="6922" max="6922" width="18.85546875" style="1" bestFit="1" customWidth="1"/>
    <col min="6923" max="6923" width="19" style="1" customWidth="1"/>
    <col min="6924" max="6924" width="24.42578125" style="1" bestFit="1" customWidth="1"/>
    <col min="6925" max="6925" width="18.7109375" style="1" bestFit="1" customWidth="1"/>
    <col min="6926" max="6926" width="18.5703125" style="1" bestFit="1" customWidth="1"/>
    <col min="6927" max="6927" width="22" style="1" bestFit="1" customWidth="1"/>
    <col min="6928" max="6928" width="9.28515625" style="1" bestFit="1" customWidth="1"/>
    <col min="6929" max="6929" width="12.140625" style="1" bestFit="1" customWidth="1"/>
    <col min="6930" max="6930" width="15.7109375" style="1" bestFit="1" customWidth="1"/>
    <col min="6931" max="7164" width="11.42578125" style="1"/>
    <col min="7165" max="7166" width="0" style="1" hidden="1" customWidth="1"/>
    <col min="7167" max="7167" width="29.5703125" style="1" bestFit="1" customWidth="1"/>
    <col min="7168" max="7168" width="28.5703125" style="1" customWidth="1"/>
    <col min="7169" max="7170" width="0" style="1" hidden="1" customWidth="1"/>
    <col min="7171" max="7171" width="21.85546875" style="1" bestFit="1" customWidth="1"/>
    <col min="7172" max="7172" width="19.28515625" style="1" bestFit="1" customWidth="1"/>
    <col min="7173" max="7173" width="16.42578125" style="1" bestFit="1" customWidth="1"/>
    <col min="7174" max="7174" width="22.85546875" style="1" bestFit="1" customWidth="1"/>
    <col min="7175" max="7175" width="18.5703125" style="1" customWidth="1"/>
    <col min="7176" max="7176" width="18.5703125" style="1" bestFit="1" customWidth="1"/>
    <col min="7177" max="7177" width="17.140625" style="1" customWidth="1"/>
    <col min="7178" max="7178" width="18.85546875" style="1" bestFit="1" customWidth="1"/>
    <col min="7179" max="7179" width="19" style="1" customWidth="1"/>
    <col min="7180" max="7180" width="24.42578125" style="1" bestFit="1" customWidth="1"/>
    <col min="7181" max="7181" width="18.7109375" style="1" bestFit="1" customWidth="1"/>
    <col min="7182" max="7182" width="18.5703125" style="1" bestFit="1" customWidth="1"/>
    <col min="7183" max="7183" width="22" style="1" bestFit="1" customWidth="1"/>
    <col min="7184" max="7184" width="9.28515625" style="1" bestFit="1" customWidth="1"/>
    <col min="7185" max="7185" width="12.140625" style="1" bestFit="1" customWidth="1"/>
    <col min="7186" max="7186" width="15.7109375" style="1" bestFit="1" customWidth="1"/>
    <col min="7187" max="7420" width="11.42578125" style="1"/>
    <col min="7421" max="7422" width="0" style="1" hidden="1" customWidth="1"/>
    <col min="7423" max="7423" width="29.5703125" style="1" bestFit="1" customWidth="1"/>
    <col min="7424" max="7424" width="28.5703125" style="1" customWidth="1"/>
    <col min="7425" max="7426" width="0" style="1" hidden="1" customWidth="1"/>
    <col min="7427" max="7427" width="21.85546875" style="1" bestFit="1" customWidth="1"/>
    <col min="7428" max="7428" width="19.28515625" style="1" bestFit="1" customWidth="1"/>
    <col min="7429" max="7429" width="16.42578125" style="1" bestFit="1" customWidth="1"/>
    <col min="7430" max="7430" width="22.85546875" style="1" bestFit="1" customWidth="1"/>
    <col min="7431" max="7431" width="18.5703125" style="1" customWidth="1"/>
    <col min="7432" max="7432" width="18.5703125" style="1" bestFit="1" customWidth="1"/>
    <col min="7433" max="7433" width="17.140625" style="1" customWidth="1"/>
    <col min="7434" max="7434" width="18.85546875" style="1" bestFit="1" customWidth="1"/>
    <col min="7435" max="7435" width="19" style="1" customWidth="1"/>
    <col min="7436" max="7436" width="24.42578125" style="1" bestFit="1" customWidth="1"/>
    <col min="7437" max="7437" width="18.7109375" style="1" bestFit="1" customWidth="1"/>
    <col min="7438" max="7438" width="18.5703125" style="1" bestFit="1" customWidth="1"/>
    <col min="7439" max="7439" width="22" style="1" bestFit="1" customWidth="1"/>
    <col min="7440" max="7440" width="9.28515625" style="1" bestFit="1" customWidth="1"/>
    <col min="7441" max="7441" width="12.140625" style="1" bestFit="1" customWidth="1"/>
    <col min="7442" max="7442" width="15.7109375" style="1" bestFit="1" customWidth="1"/>
    <col min="7443" max="7676" width="11.42578125" style="1"/>
    <col min="7677" max="7678" width="0" style="1" hidden="1" customWidth="1"/>
    <col min="7679" max="7679" width="29.5703125" style="1" bestFit="1" customWidth="1"/>
    <col min="7680" max="7680" width="28.5703125" style="1" customWidth="1"/>
    <col min="7681" max="7682" width="0" style="1" hidden="1" customWidth="1"/>
    <col min="7683" max="7683" width="21.85546875" style="1" bestFit="1" customWidth="1"/>
    <col min="7684" max="7684" width="19.28515625" style="1" bestFit="1" customWidth="1"/>
    <col min="7685" max="7685" width="16.42578125" style="1" bestFit="1" customWidth="1"/>
    <col min="7686" max="7686" width="22.85546875" style="1" bestFit="1" customWidth="1"/>
    <col min="7687" max="7687" width="18.5703125" style="1" customWidth="1"/>
    <col min="7688" max="7688" width="18.5703125" style="1" bestFit="1" customWidth="1"/>
    <col min="7689" max="7689" width="17.140625" style="1" customWidth="1"/>
    <col min="7690" max="7690" width="18.85546875" style="1" bestFit="1" customWidth="1"/>
    <col min="7691" max="7691" width="19" style="1" customWidth="1"/>
    <col min="7692" max="7692" width="24.42578125" style="1" bestFit="1" customWidth="1"/>
    <col min="7693" max="7693" width="18.7109375" style="1" bestFit="1" customWidth="1"/>
    <col min="7694" max="7694" width="18.5703125" style="1" bestFit="1" customWidth="1"/>
    <col min="7695" max="7695" width="22" style="1" bestFit="1" customWidth="1"/>
    <col min="7696" max="7696" width="9.28515625" style="1" bestFit="1" customWidth="1"/>
    <col min="7697" max="7697" width="12.140625" style="1" bestFit="1" customWidth="1"/>
    <col min="7698" max="7698" width="15.7109375" style="1" bestFit="1" customWidth="1"/>
    <col min="7699" max="7932" width="11.42578125" style="1"/>
    <col min="7933" max="7934" width="0" style="1" hidden="1" customWidth="1"/>
    <col min="7935" max="7935" width="29.5703125" style="1" bestFit="1" customWidth="1"/>
    <col min="7936" max="7936" width="28.5703125" style="1" customWidth="1"/>
    <col min="7937" max="7938" width="0" style="1" hidden="1" customWidth="1"/>
    <col min="7939" max="7939" width="21.85546875" style="1" bestFit="1" customWidth="1"/>
    <col min="7940" max="7940" width="19.28515625" style="1" bestFit="1" customWidth="1"/>
    <col min="7941" max="7941" width="16.42578125" style="1" bestFit="1" customWidth="1"/>
    <col min="7942" max="7942" width="22.85546875" style="1" bestFit="1" customWidth="1"/>
    <col min="7943" max="7943" width="18.5703125" style="1" customWidth="1"/>
    <col min="7944" max="7944" width="18.5703125" style="1" bestFit="1" customWidth="1"/>
    <col min="7945" max="7945" width="17.140625" style="1" customWidth="1"/>
    <col min="7946" max="7946" width="18.85546875" style="1" bestFit="1" customWidth="1"/>
    <col min="7947" max="7947" width="19" style="1" customWidth="1"/>
    <col min="7948" max="7948" width="24.42578125" style="1" bestFit="1" customWidth="1"/>
    <col min="7949" max="7949" width="18.7109375" style="1" bestFit="1" customWidth="1"/>
    <col min="7950" max="7950" width="18.5703125" style="1" bestFit="1" customWidth="1"/>
    <col min="7951" max="7951" width="22" style="1" bestFit="1" customWidth="1"/>
    <col min="7952" max="7952" width="9.28515625" style="1" bestFit="1" customWidth="1"/>
    <col min="7953" max="7953" width="12.140625" style="1" bestFit="1" customWidth="1"/>
    <col min="7954" max="7954" width="15.7109375" style="1" bestFit="1" customWidth="1"/>
    <col min="7955" max="8188" width="11.42578125" style="1"/>
    <col min="8189" max="8190" width="0" style="1" hidden="1" customWidth="1"/>
    <col min="8191" max="8191" width="29.5703125" style="1" bestFit="1" customWidth="1"/>
    <col min="8192" max="8192" width="28.5703125" style="1" customWidth="1"/>
    <col min="8193" max="8194" width="0" style="1" hidden="1" customWidth="1"/>
    <col min="8195" max="8195" width="21.85546875" style="1" bestFit="1" customWidth="1"/>
    <col min="8196" max="8196" width="19.28515625" style="1" bestFit="1" customWidth="1"/>
    <col min="8197" max="8197" width="16.42578125" style="1" bestFit="1" customWidth="1"/>
    <col min="8198" max="8198" width="22.85546875" style="1" bestFit="1" customWidth="1"/>
    <col min="8199" max="8199" width="18.5703125" style="1" customWidth="1"/>
    <col min="8200" max="8200" width="18.5703125" style="1" bestFit="1" customWidth="1"/>
    <col min="8201" max="8201" width="17.140625" style="1" customWidth="1"/>
    <col min="8202" max="8202" width="18.85546875" style="1" bestFit="1" customWidth="1"/>
    <col min="8203" max="8203" width="19" style="1" customWidth="1"/>
    <col min="8204" max="8204" width="24.42578125" style="1" bestFit="1" customWidth="1"/>
    <col min="8205" max="8205" width="18.7109375" style="1" bestFit="1" customWidth="1"/>
    <col min="8206" max="8206" width="18.5703125" style="1" bestFit="1" customWidth="1"/>
    <col min="8207" max="8207" width="22" style="1" bestFit="1" customWidth="1"/>
    <col min="8208" max="8208" width="9.28515625" style="1" bestFit="1" customWidth="1"/>
    <col min="8209" max="8209" width="12.140625" style="1" bestFit="1" customWidth="1"/>
    <col min="8210" max="8210" width="15.7109375" style="1" bestFit="1" customWidth="1"/>
    <col min="8211" max="8444" width="11.42578125" style="1"/>
    <col min="8445" max="8446" width="0" style="1" hidden="1" customWidth="1"/>
    <col min="8447" max="8447" width="29.5703125" style="1" bestFit="1" customWidth="1"/>
    <col min="8448" max="8448" width="28.5703125" style="1" customWidth="1"/>
    <col min="8449" max="8450" width="0" style="1" hidden="1" customWidth="1"/>
    <col min="8451" max="8451" width="21.85546875" style="1" bestFit="1" customWidth="1"/>
    <col min="8452" max="8452" width="19.28515625" style="1" bestFit="1" customWidth="1"/>
    <col min="8453" max="8453" width="16.42578125" style="1" bestFit="1" customWidth="1"/>
    <col min="8454" max="8454" width="22.85546875" style="1" bestFit="1" customWidth="1"/>
    <col min="8455" max="8455" width="18.5703125" style="1" customWidth="1"/>
    <col min="8456" max="8456" width="18.5703125" style="1" bestFit="1" customWidth="1"/>
    <col min="8457" max="8457" width="17.140625" style="1" customWidth="1"/>
    <col min="8458" max="8458" width="18.85546875" style="1" bestFit="1" customWidth="1"/>
    <col min="8459" max="8459" width="19" style="1" customWidth="1"/>
    <col min="8460" max="8460" width="24.42578125" style="1" bestFit="1" customWidth="1"/>
    <col min="8461" max="8461" width="18.7109375" style="1" bestFit="1" customWidth="1"/>
    <col min="8462" max="8462" width="18.5703125" style="1" bestFit="1" customWidth="1"/>
    <col min="8463" max="8463" width="22" style="1" bestFit="1" customWidth="1"/>
    <col min="8464" max="8464" width="9.28515625" style="1" bestFit="1" customWidth="1"/>
    <col min="8465" max="8465" width="12.140625" style="1" bestFit="1" customWidth="1"/>
    <col min="8466" max="8466" width="15.7109375" style="1" bestFit="1" customWidth="1"/>
    <col min="8467" max="8700" width="11.42578125" style="1"/>
    <col min="8701" max="8702" width="0" style="1" hidden="1" customWidth="1"/>
    <col min="8703" max="8703" width="29.5703125" style="1" bestFit="1" customWidth="1"/>
    <col min="8704" max="8704" width="28.5703125" style="1" customWidth="1"/>
    <col min="8705" max="8706" width="0" style="1" hidden="1" customWidth="1"/>
    <col min="8707" max="8707" width="21.85546875" style="1" bestFit="1" customWidth="1"/>
    <col min="8708" max="8708" width="19.28515625" style="1" bestFit="1" customWidth="1"/>
    <col min="8709" max="8709" width="16.42578125" style="1" bestFit="1" customWidth="1"/>
    <col min="8710" max="8710" width="22.85546875" style="1" bestFit="1" customWidth="1"/>
    <col min="8711" max="8711" width="18.5703125" style="1" customWidth="1"/>
    <col min="8712" max="8712" width="18.5703125" style="1" bestFit="1" customWidth="1"/>
    <col min="8713" max="8713" width="17.140625" style="1" customWidth="1"/>
    <col min="8714" max="8714" width="18.85546875" style="1" bestFit="1" customWidth="1"/>
    <col min="8715" max="8715" width="19" style="1" customWidth="1"/>
    <col min="8716" max="8716" width="24.42578125" style="1" bestFit="1" customWidth="1"/>
    <col min="8717" max="8717" width="18.7109375" style="1" bestFit="1" customWidth="1"/>
    <col min="8718" max="8718" width="18.5703125" style="1" bestFit="1" customWidth="1"/>
    <col min="8719" max="8719" width="22" style="1" bestFit="1" customWidth="1"/>
    <col min="8720" max="8720" width="9.28515625" style="1" bestFit="1" customWidth="1"/>
    <col min="8721" max="8721" width="12.140625" style="1" bestFit="1" customWidth="1"/>
    <col min="8722" max="8722" width="15.7109375" style="1" bestFit="1" customWidth="1"/>
    <col min="8723" max="8956" width="11.42578125" style="1"/>
    <col min="8957" max="8958" width="0" style="1" hidden="1" customWidth="1"/>
    <col min="8959" max="8959" width="29.5703125" style="1" bestFit="1" customWidth="1"/>
    <col min="8960" max="8960" width="28.5703125" style="1" customWidth="1"/>
    <col min="8961" max="8962" width="0" style="1" hidden="1" customWidth="1"/>
    <col min="8963" max="8963" width="21.85546875" style="1" bestFit="1" customWidth="1"/>
    <col min="8964" max="8964" width="19.28515625" style="1" bestFit="1" customWidth="1"/>
    <col min="8965" max="8965" width="16.42578125" style="1" bestFit="1" customWidth="1"/>
    <col min="8966" max="8966" width="22.85546875" style="1" bestFit="1" customWidth="1"/>
    <col min="8967" max="8967" width="18.5703125" style="1" customWidth="1"/>
    <col min="8968" max="8968" width="18.5703125" style="1" bestFit="1" customWidth="1"/>
    <col min="8969" max="8969" width="17.140625" style="1" customWidth="1"/>
    <col min="8970" max="8970" width="18.85546875" style="1" bestFit="1" customWidth="1"/>
    <col min="8971" max="8971" width="19" style="1" customWidth="1"/>
    <col min="8972" max="8972" width="24.42578125" style="1" bestFit="1" customWidth="1"/>
    <col min="8973" max="8973" width="18.7109375" style="1" bestFit="1" customWidth="1"/>
    <col min="8974" max="8974" width="18.5703125" style="1" bestFit="1" customWidth="1"/>
    <col min="8975" max="8975" width="22" style="1" bestFit="1" customWidth="1"/>
    <col min="8976" max="8976" width="9.28515625" style="1" bestFit="1" customWidth="1"/>
    <col min="8977" max="8977" width="12.140625" style="1" bestFit="1" customWidth="1"/>
    <col min="8978" max="8978" width="15.7109375" style="1" bestFit="1" customWidth="1"/>
    <col min="8979" max="9212" width="11.42578125" style="1"/>
    <col min="9213" max="9214" width="0" style="1" hidden="1" customWidth="1"/>
    <col min="9215" max="9215" width="29.5703125" style="1" bestFit="1" customWidth="1"/>
    <col min="9216" max="9216" width="28.5703125" style="1" customWidth="1"/>
    <col min="9217" max="9218" width="0" style="1" hidden="1" customWidth="1"/>
    <col min="9219" max="9219" width="21.85546875" style="1" bestFit="1" customWidth="1"/>
    <col min="9220" max="9220" width="19.28515625" style="1" bestFit="1" customWidth="1"/>
    <col min="9221" max="9221" width="16.42578125" style="1" bestFit="1" customWidth="1"/>
    <col min="9222" max="9222" width="22.85546875" style="1" bestFit="1" customWidth="1"/>
    <col min="9223" max="9223" width="18.5703125" style="1" customWidth="1"/>
    <col min="9224" max="9224" width="18.5703125" style="1" bestFit="1" customWidth="1"/>
    <col min="9225" max="9225" width="17.140625" style="1" customWidth="1"/>
    <col min="9226" max="9226" width="18.85546875" style="1" bestFit="1" customWidth="1"/>
    <col min="9227" max="9227" width="19" style="1" customWidth="1"/>
    <col min="9228" max="9228" width="24.42578125" style="1" bestFit="1" customWidth="1"/>
    <col min="9229" max="9229" width="18.7109375" style="1" bestFit="1" customWidth="1"/>
    <col min="9230" max="9230" width="18.5703125" style="1" bestFit="1" customWidth="1"/>
    <col min="9231" max="9231" width="22" style="1" bestFit="1" customWidth="1"/>
    <col min="9232" max="9232" width="9.28515625" style="1" bestFit="1" customWidth="1"/>
    <col min="9233" max="9233" width="12.140625" style="1" bestFit="1" customWidth="1"/>
    <col min="9234" max="9234" width="15.7109375" style="1" bestFit="1" customWidth="1"/>
    <col min="9235" max="9468" width="11.42578125" style="1"/>
    <col min="9469" max="9470" width="0" style="1" hidden="1" customWidth="1"/>
    <col min="9471" max="9471" width="29.5703125" style="1" bestFit="1" customWidth="1"/>
    <col min="9472" max="9472" width="28.5703125" style="1" customWidth="1"/>
    <col min="9473" max="9474" width="0" style="1" hidden="1" customWidth="1"/>
    <col min="9475" max="9475" width="21.85546875" style="1" bestFit="1" customWidth="1"/>
    <col min="9476" max="9476" width="19.28515625" style="1" bestFit="1" customWidth="1"/>
    <col min="9477" max="9477" width="16.42578125" style="1" bestFit="1" customWidth="1"/>
    <col min="9478" max="9478" width="22.85546875" style="1" bestFit="1" customWidth="1"/>
    <col min="9479" max="9479" width="18.5703125" style="1" customWidth="1"/>
    <col min="9480" max="9480" width="18.5703125" style="1" bestFit="1" customWidth="1"/>
    <col min="9481" max="9481" width="17.140625" style="1" customWidth="1"/>
    <col min="9482" max="9482" width="18.85546875" style="1" bestFit="1" customWidth="1"/>
    <col min="9483" max="9483" width="19" style="1" customWidth="1"/>
    <col min="9484" max="9484" width="24.42578125" style="1" bestFit="1" customWidth="1"/>
    <col min="9485" max="9485" width="18.7109375" style="1" bestFit="1" customWidth="1"/>
    <col min="9486" max="9486" width="18.5703125" style="1" bestFit="1" customWidth="1"/>
    <col min="9487" max="9487" width="22" style="1" bestFit="1" customWidth="1"/>
    <col min="9488" max="9488" width="9.28515625" style="1" bestFit="1" customWidth="1"/>
    <col min="9489" max="9489" width="12.140625" style="1" bestFit="1" customWidth="1"/>
    <col min="9490" max="9490" width="15.7109375" style="1" bestFit="1" customWidth="1"/>
    <col min="9491" max="9724" width="11.42578125" style="1"/>
    <col min="9725" max="9726" width="0" style="1" hidden="1" customWidth="1"/>
    <col min="9727" max="9727" width="29.5703125" style="1" bestFit="1" customWidth="1"/>
    <col min="9728" max="9728" width="28.5703125" style="1" customWidth="1"/>
    <col min="9729" max="9730" width="0" style="1" hidden="1" customWidth="1"/>
    <col min="9731" max="9731" width="21.85546875" style="1" bestFit="1" customWidth="1"/>
    <col min="9732" max="9732" width="19.28515625" style="1" bestFit="1" customWidth="1"/>
    <col min="9733" max="9733" width="16.42578125" style="1" bestFit="1" customWidth="1"/>
    <col min="9734" max="9734" width="22.85546875" style="1" bestFit="1" customWidth="1"/>
    <col min="9735" max="9735" width="18.5703125" style="1" customWidth="1"/>
    <col min="9736" max="9736" width="18.5703125" style="1" bestFit="1" customWidth="1"/>
    <col min="9737" max="9737" width="17.140625" style="1" customWidth="1"/>
    <col min="9738" max="9738" width="18.85546875" style="1" bestFit="1" customWidth="1"/>
    <col min="9739" max="9739" width="19" style="1" customWidth="1"/>
    <col min="9740" max="9740" width="24.42578125" style="1" bestFit="1" customWidth="1"/>
    <col min="9741" max="9741" width="18.7109375" style="1" bestFit="1" customWidth="1"/>
    <col min="9742" max="9742" width="18.5703125" style="1" bestFit="1" customWidth="1"/>
    <col min="9743" max="9743" width="22" style="1" bestFit="1" customWidth="1"/>
    <col min="9744" max="9744" width="9.28515625" style="1" bestFit="1" customWidth="1"/>
    <col min="9745" max="9745" width="12.140625" style="1" bestFit="1" customWidth="1"/>
    <col min="9746" max="9746" width="15.7109375" style="1" bestFit="1" customWidth="1"/>
    <col min="9747" max="9980" width="11.42578125" style="1"/>
    <col min="9981" max="9982" width="0" style="1" hidden="1" customWidth="1"/>
    <col min="9983" max="9983" width="29.5703125" style="1" bestFit="1" customWidth="1"/>
    <col min="9984" max="9984" width="28.5703125" style="1" customWidth="1"/>
    <col min="9985" max="9986" width="0" style="1" hidden="1" customWidth="1"/>
    <col min="9987" max="9987" width="21.85546875" style="1" bestFit="1" customWidth="1"/>
    <col min="9988" max="9988" width="19.28515625" style="1" bestFit="1" customWidth="1"/>
    <col min="9989" max="9989" width="16.42578125" style="1" bestFit="1" customWidth="1"/>
    <col min="9990" max="9990" width="22.85546875" style="1" bestFit="1" customWidth="1"/>
    <col min="9991" max="9991" width="18.5703125" style="1" customWidth="1"/>
    <col min="9992" max="9992" width="18.5703125" style="1" bestFit="1" customWidth="1"/>
    <col min="9993" max="9993" width="17.140625" style="1" customWidth="1"/>
    <col min="9994" max="9994" width="18.85546875" style="1" bestFit="1" customWidth="1"/>
    <col min="9995" max="9995" width="19" style="1" customWidth="1"/>
    <col min="9996" max="9996" width="24.42578125" style="1" bestFit="1" customWidth="1"/>
    <col min="9997" max="9997" width="18.7109375" style="1" bestFit="1" customWidth="1"/>
    <col min="9998" max="9998" width="18.5703125" style="1" bestFit="1" customWidth="1"/>
    <col min="9999" max="9999" width="22" style="1" bestFit="1" customWidth="1"/>
    <col min="10000" max="10000" width="9.28515625" style="1" bestFit="1" customWidth="1"/>
    <col min="10001" max="10001" width="12.140625" style="1" bestFit="1" customWidth="1"/>
    <col min="10002" max="10002" width="15.7109375" style="1" bestFit="1" customWidth="1"/>
    <col min="10003" max="10236" width="11.42578125" style="1"/>
    <col min="10237" max="10238" width="0" style="1" hidden="1" customWidth="1"/>
    <col min="10239" max="10239" width="29.5703125" style="1" bestFit="1" customWidth="1"/>
    <col min="10240" max="10240" width="28.5703125" style="1" customWidth="1"/>
    <col min="10241" max="10242" width="0" style="1" hidden="1" customWidth="1"/>
    <col min="10243" max="10243" width="21.85546875" style="1" bestFit="1" customWidth="1"/>
    <col min="10244" max="10244" width="19.28515625" style="1" bestFit="1" customWidth="1"/>
    <col min="10245" max="10245" width="16.42578125" style="1" bestFit="1" customWidth="1"/>
    <col min="10246" max="10246" width="22.85546875" style="1" bestFit="1" customWidth="1"/>
    <col min="10247" max="10247" width="18.5703125" style="1" customWidth="1"/>
    <col min="10248" max="10248" width="18.5703125" style="1" bestFit="1" customWidth="1"/>
    <col min="10249" max="10249" width="17.140625" style="1" customWidth="1"/>
    <col min="10250" max="10250" width="18.85546875" style="1" bestFit="1" customWidth="1"/>
    <col min="10251" max="10251" width="19" style="1" customWidth="1"/>
    <col min="10252" max="10252" width="24.42578125" style="1" bestFit="1" customWidth="1"/>
    <col min="10253" max="10253" width="18.7109375" style="1" bestFit="1" customWidth="1"/>
    <col min="10254" max="10254" width="18.5703125" style="1" bestFit="1" customWidth="1"/>
    <col min="10255" max="10255" width="22" style="1" bestFit="1" customWidth="1"/>
    <col min="10256" max="10256" width="9.28515625" style="1" bestFit="1" customWidth="1"/>
    <col min="10257" max="10257" width="12.140625" style="1" bestFit="1" customWidth="1"/>
    <col min="10258" max="10258" width="15.7109375" style="1" bestFit="1" customWidth="1"/>
    <col min="10259" max="10492" width="11.42578125" style="1"/>
    <col min="10493" max="10494" width="0" style="1" hidden="1" customWidth="1"/>
    <col min="10495" max="10495" width="29.5703125" style="1" bestFit="1" customWidth="1"/>
    <col min="10496" max="10496" width="28.5703125" style="1" customWidth="1"/>
    <col min="10497" max="10498" width="0" style="1" hidden="1" customWidth="1"/>
    <col min="10499" max="10499" width="21.85546875" style="1" bestFit="1" customWidth="1"/>
    <col min="10500" max="10500" width="19.28515625" style="1" bestFit="1" customWidth="1"/>
    <col min="10501" max="10501" width="16.42578125" style="1" bestFit="1" customWidth="1"/>
    <col min="10502" max="10502" width="22.85546875" style="1" bestFit="1" customWidth="1"/>
    <col min="10503" max="10503" width="18.5703125" style="1" customWidth="1"/>
    <col min="10504" max="10504" width="18.5703125" style="1" bestFit="1" customWidth="1"/>
    <col min="10505" max="10505" width="17.140625" style="1" customWidth="1"/>
    <col min="10506" max="10506" width="18.85546875" style="1" bestFit="1" customWidth="1"/>
    <col min="10507" max="10507" width="19" style="1" customWidth="1"/>
    <col min="10508" max="10508" width="24.42578125" style="1" bestFit="1" customWidth="1"/>
    <col min="10509" max="10509" width="18.7109375" style="1" bestFit="1" customWidth="1"/>
    <col min="10510" max="10510" width="18.5703125" style="1" bestFit="1" customWidth="1"/>
    <col min="10511" max="10511" width="22" style="1" bestFit="1" customWidth="1"/>
    <col min="10512" max="10512" width="9.28515625" style="1" bestFit="1" customWidth="1"/>
    <col min="10513" max="10513" width="12.140625" style="1" bestFit="1" customWidth="1"/>
    <col min="10514" max="10514" width="15.7109375" style="1" bestFit="1" customWidth="1"/>
    <col min="10515" max="10748" width="11.42578125" style="1"/>
    <col min="10749" max="10750" width="0" style="1" hidden="1" customWidth="1"/>
    <col min="10751" max="10751" width="29.5703125" style="1" bestFit="1" customWidth="1"/>
    <col min="10752" max="10752" width="28.5703125" style="1" customWidth="1"/>
    <col min="10753" max="10754" width="0" style="1" hidden="1" customWidth="1"/>
    <col min="10755" max="10755" width="21.85546875" style="1" bestFit="1" customWidth="1"/>
    <col min="10756" max="10756" width="19.28515625" style="1" bestFit="1" customWidth="1"/>
    <col min="10757" max="10757" width="16.42578125" style="1" bestFit="1" customWidth="1"/>
    <col min="10758" max="10758" width="22.85546875" style="1" bestFit="1" customWidth="1"/>
    <col min="10759" max="10759" width="18.5703125" style="1" customWidth="1"/>
    <col min="10760" max="10760" width="18.5703125" style="1" bestFit="1" customWidth="1"/>
    <col min="10761" max="10761" width="17.140625" style="1" customWidth="1"/>
    <col min="10762" max="10762" width="18.85546875" style="1" bestFit="1" customWidth="1"/>
    <col min="10763" max="10763" width="19" style="1" customWidth="1"/>
    <col min="10764" max="10764" width="24.42578125" style="1" bestFit="1" customWidth="1"/>
    <col min="10765" max="10765" width="18.7109375" style="1" bestFit="1" customWidth="1"/>
    <col min="10766" max="10766" width="18.5703125" style="1" bestFit="1" customWidth="1"/>
    <col min="10767" max="10767" width="22" style="1" bestFit="1" customWidth="1"/>
    <col min="10768" max="10768" width="9.28515625" style="1" bestFit="1" customWidth="1"/>
    <col min="10769" max="10769" width="12.140625" style="1" bestFit="1" customWidth="1"/>
    <col min="10770" max="10770" width="15.7109375" style="1" bestFit="1" customWidth="1"/>
    <col min="10771" max="11004" width="11.42578125" style="1"/>
    <col min="11005" max="11006" width="0" style="1" hidden="1" customWidth="1"/>
    <col min="11007" max="11007" width="29.5703125" style="1" bestFit="1" customWidth="1"/>
    <col min="11008" max="11008" width="28.5703125" style="1" customWidth="1"/>
    <col min="11009" max="11010" width="0" style="1" hidden="1" customWidth="1"/>
    <col min="11011" max="11011" width="21.85546875" style="1" bestFit="1" customWidth="1"/>
    <col min="11012" max="11012" width="19.28515625" style="1" bestFit="1" customWidth="1"/>
    <col min="11013" max="11013" width="16.42578125" style="1" bestFit="1" customWidth="1"/>
    <col min="11014" max="11014" width="22.85546875" style="1" bestFit="1" customWidth="1"/>
    <col min="11015" max="11015" width="18.5703125" style="1" customWidth="1"/>
    <col min="11016" max="11016" width="18.5703125" style="1" bestFit="1" customWidth="1"/>
    <col min="11017" max="11017" width="17.140625" style="1" customWidth="1"/>
    <col min="11018" max="11018" width="18.85546875" style="1" bestFit="1" customWidth="1"/>
    <col min="11019" max="11019" width="19" style="1" customWidth="1"/>
    <col min="11020" max="11020" width="24.42578125" style="1" bestFit="1" customWidth="1"/>
    <col min="11021" max="11021" width="18.7109375" style="1" bestFit="1" customWidth="1"/>
    <col min="11022" max="11022" width="18.5703125" style="1" bestFit="1" customWidth="1"/>
    <col min="11023" max="11023" width="22" style="1" bestFit="1" customWidth="1"/>
    <col min="11024" max="11024" width="9.28515625" style="1" bestFit="1" customWidth="1"/>
    <col min="11025" max="11025" width="12.140625" style="1" bestFit="1" customWidth="1"/>
    <col min="11026" max="11026" width="15.7109375" style="1" bestFit="1" customWidth="1"/>
    <col min="11027" max="11260" width="11.42578125" style="1"/>
    <col min="11261" max="11262" width="0" style="1" hidden="1" customWidth="1"/>
    <col min="11263" max="11263" width="29.5703125" style="1" bestFit="1" customWidth="1"/>
    <col min="11264" max="11264" width="28.5703125" style="1" customWidth="1"/>
    <col min="11265" max="11266" width="0" style="1" hidden="1" customWidth="1"/>
    <col min="11267" max="11267" width="21.85546875" style="1" bestFit="1" customWidth="1"/>
    <col min="11268" max="11268" width="19.28515625" style="1" bestFit="1" customWidth="1"/>
    <col min="11269" max="11269" width="16.42578125" style="1" bestFit="1" customWidth="1"/>
    <col min="11270" max="11270" width="22.85546875" style="1" bestFit="1" customWidth="1"/>
    <col min="11271" max="11271" width="18.5703125" style="1" customWidth="1"/>
    <col min="11272" max="11272" width="18.5703125" style="1" bestFit="1" customWidth="1"/>
    <col min="11273" max="11273" width="17.140625" style="1" customWidth="1"/>
    <col min="11274" max="11274" width="18.85546875" style="1" bestFit="1" customWidth="1"/>
    <col min="11275" max="11275" width="19" style="1" customWidth="1"/>
    <col min="11276" max="11276" width="24.42578125" style="1" bestFit="1" customWidth="1"/>
    <col min="11277" max="11277" width="18.7109375" style="1" bestFit="1" customWidth="1"/>
    <col min="11278" max="11278" width="18.5703125" style="1" bestFit="1" customWidth="1"/>
    <col min="11279" max="11279" width="22" style="1" bestFit="1" customWidth="1"/>
    <col min="11280" max="11280" width="9.28515625" style="1" bestFit="1" customWidth="1"/>
    <col min="11281" max="11281" width="12.140625" style="1" bestFit="1" customWidth="1"/>
    <col min="11282" max="11282" width="15.7109375" style="1" bestFit="1" customWidth="1"/>
    <col min="11283" max="11516" width="11.42578125" style="1"/>
    <col min="11517" max="11518" width="0" style="1" hidden="1" customWidth="1"/>
    <col min="11519" max="11519" width="29.5703125" style="1" bestFit="1" customWidth="1"/>
    <col min="11520" max="11520" width="28.5703125" style="1" customWidth="1"/>
    <col min="11521" max="11522" width="0" style="1" hidden="1" customWidth="1"/>
    <col min="11523" max="11523" width="21.85546875" style="1" bestFit="1" customWidth="1"/>
    <col min="11524" max="11524" width="19.28515625" style="1" bestFit="1" customWidth="1"/>
    <col min="11525" max="11525" width="16.42578125" style="1" bestFit="1" customWidth="1"/>
    <col min="11526" max="11526" width="22.85546875" style="1" bestFit="1" customWidth="1"/>
    <col min="11527" max="11527" width="18.5703125" style="1" customWidth="1"/>
    <col min="11528" max="11528" width="18.5703125" style="1" bestFit="1" customWidth="1"/>
    <col min="11529" max="11529" width="17.140625" style="1" customWidth="1"/>
    <col min="11530" max="11530" width="18.85546875" style="1" bestFit="1" customWidth="1"/>
    <col min="11531" max="11531" width="19" style="1" customWidth="1"/>
    <col min="11532" max="11532" width="24.42578125" style="1" bestFit="1" customWidth="1"/>
    <col min="11533" max="11533" width="18.7109375" style="1" bestFit="1" customWidth="1"/>
    <col min="11534" max="11534" width="18.5703125" style="1" bestFit="1" customWidth="1"/>
    <col min="11535" max="11535" width="22" style="1" bestFit="1" customWidth="1"/>
    <col min="11536" max="11536" width="9.28515625" style="1" bestFit="1" customWidth="1"/>
    <col min="11537" max="11537" width="12.140625" style="1" bestFit="1" customWidth="1"/>
    <col min="11538" max="11538" width="15.7109375" style="1" bestFit="1" customWidth="1"/>
    <col min="11539" max="11772" width="11.42578125" style="1"/>
    <col min="11773" max="11774" width="0" style="1" hidden="1" customWidth="1"/>
    <col min="11775" max="11775" width="29.5703125" style="1" bestFit="1" customWidth="1"/>
    <col min="11776" max="11776" width="28.5703125" style="1" customWidth="1"/>
    <col min="11777" max="11778" width="0" style="1" hidden="1" customWidth="1"/>
    <col min="11779" max="11779" width="21.85546875" style="1" bestFit="1" customWidth="1"/>
    <col min="11780" max="11780" width="19.28515625" style="1" bestFit="1" customWidth="1"/>
    <col min="11781" max="11781" width="16.42578125" style="1" bestFit="1" customWidth="1"/>
    <col min="11782" max="11782" width="22.85546875" style="1" bestFit="1" customWidth="1"/>
    <col min="11783" max="11783" width="18.5703125" style="1" customWidth="1"/>
    <col min="11784" max="11784" width="18.5703125" style="1" bestFit="1" customWidth="1"/>
    <col min="11785" max="11785" width="17.140625" style="1" customWidth="1"/>
    <col min="11786" max="11786" width="18.85546875" style="1" bestFit="1" customWidth="1"/>
    <col min="11787" max="11787" width="19" style="1" customWidth="1"/>
    <col min="11788" max="11788" width="24.42578125" style="1" bestFit="1" customWidth="1"/>
    <col min="11789" max="11789" width="18.7109375" style="1" bestFit="1" customWidth="1"/>
    <col min="11790" max="11790" width="18.5703125" style="1" bestFit="1" customWidth="1"/>
    <col min="11791" max="11791" width="22" style="1" bestFit="1" customWidth="1"/>
    <col min="11792" max="11792" width="9.28515625" style="1" bestFit="1" customWidth="1"/>
    <col min="11793" max="11793" width="12.140625" style="1" bestFit="1" customWidth="1"/>
    <col min="11794" max="11794" width="15.7109375" style="1" bestFit="1" customWidth="1"/>
    <col min="11795" max="12028" width="11.42578125" style="1"/>
    <col min="12029" max="12030" width="0" style="1" hidden="1" customWidth="1"/>
    <col min="12031" max="12031" width="29.5703125" style="1" bestFit="1" customWidth="1"/>
    <col min="12032" max="12032" width="28.5703125" style="1" customWidth="1"/>
    <col min="12033" max="12034" width="0" style="1" hidden="1" customWidth="1"/>
    <col min="12035" max="12035" width="21.85546875" style="1" bestFit="1" customWidth="1"/>
    <col min="12036" max="12036" width="19.28515625" style="1" bestFit="1" customWidth="1"/>
    <col min="12037" max="12037" width="16.42578125" style="1" bestFit="1" customWidth="1"/>
    <col min="12038" max="12038" width="22.85546875" style="1" bestFit="1" customWidth="1"/>
    <col min="12039" max="12039" width="18.5703125" style="1" customWidth="1"/>
    <col min="12040" max="12040" width="18.5703125" style="1" bestFit="1" customWidth="1"/>
    <col min="12041" max="12041" width="17.140625" style="1" customWidth="1"/>
    <col min="12042" max="12042" width="18.85546875" style="1" bestFit="1" customWidth="1"/>
    <col min="12043" max="12043" width="19" style="1" customWidth="1"/>
    <col min="12044" max="12044" width="24.42578125" style="1" bestFit="1" customWidth="1"/>
    <col min="12045" max="12045" width="18.7109375" style="1" bestFit="1" customWidth="1"/>
    <col min="12046" max="12046" width="18.5703125" style="1" bestFit="1" customWidth="1"/>
    <col min="12047" max="12047" width="22" style="1" bestFit="1" customWidth="1"/>
    <col min="12048" max="12048" width="9.28515625" style="1" bestFit="1" customWidth="1"/>
    <col min="12049" max="12049" width="12.140625" style="1" bestFit="1" customWidth="1"/>
    <col min="12050" max="12050" width="15.7109375" style="1" bestFit="1" customWidth="1"/>
    <col min="12051" max="12284" width="11.42578125" style="1"/>
    <col min="12285" max="12286" width="0" style="1" hidden="1" customWidth="1"/>
    <col min="12287" max="12287" width="29.5703125" style="1" bestFit="1" customWidth="1"/>
    <col min="12288" max="12288" width="28.5703125" style="1" customWidth="1"/>
    <col min="12289" max="12290" width="0" style="1" hidden="1" customWidth="1"/>
    <col min="12291" max="12291" width="21.85546875" style="1" bestFit="1" customWidth="1"/>
    <col min="12292" max="12292" width="19.28515625" style="1" bestFit="1" customWidth="1"/>
    <col min="12293" max="12293" width="16.42578125" style="1" bestFit="1" customWidth="1"/>
    <col min="12294" max="12294" width="22.85546875" style="1" bestFit="1" customWidth="1"/>
    <col min="12295" max="12295" width="18.5703125" style="1" customWidth="1"/>
    <col min="12296" max="12296" width="18.5703125" style="1" bestFit="1" customWidth="1"/>
    <col min="12297" max="12297" width="17.140625" style="1" customWidth="1"/>
    <col min="12298" max="12298" width="18.85546875" style="1" bestFit="1" customWidth="1"/>
    <col min="12299" max="12299" width="19" style="1" customWidth="1"/>
    <col min="12300" max="12300" width="24.42578125" style="1" bestFit="1" customWidth="1"/>
    <col min="12301" max="12301" width="18.7109375" style="1" bestFit="1" customWidth="1"/>
    <col min="12302" max="12302" width="18.5703125" style="1" bestFit="1" customWidth="1"/>
    <col min="12303" max="12303" width="22" style="1" bestFit="1" customWidth="1"/>
    <col min="12304" max="12304" width="9.28515625" style="1" bestFit="1" customWidth="1"/>
    <col min="12305" max="12305" width="12.140625" style="1" bestFit="1" customWidth="1"/>
    <col min="12306" max="12306" width="15.7109375" style="1" bestFit="1" customWidth="1"/>
    <col min="12307" max="12540" width="11.42578125" style="1"/>
    <col min="12541" max="12542" width="0" style="1" hidden="1" customWidth="1"/>
    <col min="12543" max="12543" width="29.5703125" style="1" bestFit="1" customWidth="1"/>
    <col min="12544" max="12544" width="28.5703125" style="1" customWidth="1"/>
    <col min="12545" max="12546" width="0" style="1" hidden="1" customWidth="1"/>
    <col min="12547" max="12547" width="21.85546875" style="1" bestFit="1" customWidth="1"/>
    <col min="12548" max="12548" width="19.28515625" style="1" bestFit="1" customWidth="1"/>
    <col min="12549" max="12549" width="16.42578125" style="1" bestFit="1" customWidth="1"/>
    <col min="12550" max="12550" width="22.85546875" style="1" bestFit="1" customWidth="1"/>
    <col min="12551" max="12551" width="18.5703125" style="1" customWidth="1"/>
    <col min="12552" max="12552" width="18.5703125" style="1" bestFit="1" customWidth="1"/>
    <col min="12553" max="12553" width="17.140625" style="1" customWidth="1"/>
    <col min="12554" max="12554" width="18.85546875" style="1" bestFit="1" customWidth="1"/>
    <col min="12555" max="12555" width="19" style="1" customWidth="1"/>
    <col min="12556" max="12556" width="24.42578125" style="1" bestFit="1" customWidth="1"/>
    <col min="12557" max="12557" width="18.7109375" style="1" bestFit="1" customWidth="1"/>
    <col min="12558" max="12558" width="18.5703125" style="1" bestFit="1" customWidth="1"/>
    <col min="12559" max="12559" width="22" style="1" bestFit="1" customWidth="1"/>
    <col min="12560" max="12560" width="9.28515625" style="1" bestFit="1" customWidth="1"/>
    <col min="12561" max="12561" width="12.140625" style="1" bestFit="1" customWidth="1"/>
    <col min="12562" max="12562" width="15.7109375" style="1" bestFit="1" customWidth="1"/>
    <col min="12563" max="12796" width="11.42578125" style="1"/>
    <col min="12797" max="12798" width="0" style="1" hidden="1" customWidth="1"/>
    <col min="12799" max="12799" width="29.5703125" style="1" bestFit="1" customWidth="1"/>
    <col min="12800" max="12800" width="28.5703125" style="1" customWidth="1"/>
    <col min="12801" max="12802" width="0" style="1" hidden="1" customWidth="1"/>
    <col min="12803" max="12803" width="21.85546875" style="1" bestFit="1" customWidth="1"/>
    <col min="12804" max="12804" width="19.28515625" style="1" bestFit="1" customWidth="1"/>
    <col min="12805" max="12805" width="16.42578125" style="1" bestFit="1" customWidth="1"/>
    <col min="12806" max="12806" width="22.85546875" style="1" bestFit="1" customWidth="1"/>
    <col min="12807" max="12807" width="18.5703125" style="1" customWidth="1"/>
    <col min="12808" max="12808" width="18.5703125" style="1" bestFit="1" customWidth="1"/>
    <col min="12809" max="12809" width="17.140625" style="1" customWidth="1"/>
    <col min="12810" max="12810" width="18.85546875" style="1" bestFit="1" customWidth="1"/>
    <col min="12811" max="12811" width="19" style="1" customWidth="1"/>
    <col min="12812" max="12812" width="24.42578125" style="1" bestFit="1" customWidth="1"/>
    <col min="12813" max="12813" width="18.7109375" style="1" bestFit="1" customWidth="1"/>
    <col min="12814" max="12814" width="18.5703125" style="1" bestFit="1" customWidth="1"/>
    <col min="12815" max="12815" width="22" style="1" bestFit="1" customWidth="1"/>
    <col min="12816" max="12816" width="9.28515625" style="1" bestFit="1" customWidth="1"/>
    <col min="12817" max="12817" width="12.140625" style="1" bestFit="1" customWidth="1"/>
    <col min="12818" max="12818" width="15.7109375" style="1" bestFit="1" customWidth="1"/>
    <col min="12819" max="13052" width="11.42578125" style="1"/>
    <col min="13053" max="13054" width="0" style="1" hidden="1" customWidth="1"/>
    <col min="13055" max="13055" width="29.5703125" style="1" bestFit="1" customWidth="1"/>
    <col min="13056" max="13056" width="28.5703125" style="1" customWidth="1"/>
    <col min="13057" max="13058" width="0" style="1" hidden="1" customWidth="1"/>
    <col min="13059" max="13059" width="21.85546875" style="1" bestFit="1" customWidth="1"/>
    <col min="13060" max="13060" width="19.28515625" style="1" bestFit="1" customWidth="1"/>
    <col min="13061" max="13061" width="16.42578125" style="1" bestFit="1" customWidth="1"/>
    <col min="13062" max="13062" width="22.85546875" style="1" bestFit="1" customWidth="1"/>
    <col min="13063" max="13063" width="18.5703125" style="1" customWidth="1"/>
    <col min="13064" max="13064" width="18.5703125" style="1" bestFit="1" customWidth="1"/>
    <col min="13065" max="13065" width="17.140625" style="1" customWidth="1"/>
    <col min="13066" max="13066" width="18.85546875" style="1" bestFit="1" customWidth="1"/>
    <col min="13067" max="13067" width="19" style="1" customWidth="1"/>
    <col min="13068" max="13068" width="24.42578125" style="1" bestFit="1" customWidth="1"/>
    <col min="13069" max="13069" width="18.7109375" style="1" bestFit="1" customWidth="1"/>
    <col min="13070" max="13070" width="18.5703125" style="1" bestFit="1" customWidth="1"/>
    <col min="13071" max="13071" width="22" style="1" bestFit="1" customWidth="1"/>
    <col min="13072" max="13072" width="9.28515625" style="1" bestFit="1" customWidth="1"/>
    <col min="13073" max="13073" width="12.140625" style="1" bestFit="1" customWidth="1"/>
    <col min="13074" max="13074" width="15.7109375" style="1" bestFit="1" customWidth="1"/>
    <col min="13075" max="13308" width="11.42578125" style="1"/>
    <col min="13309" max="13310" width="0" style="1" hidden="1" customWidth="1"/>
    <col min="13311" max="13311" width="29.5703125" style="1" bestFit="1" customWidth="1"/>
    <col min="13312" max="13312" width="28.5703125" style="1" customWidth="1"/>
    <col min="13313" max="13314" width="0" style="1" hidden="1" customWidth="1"/>
    <col min="13315" max="13315" width="21.85546875" style="1" bestFit="1" customWidth="1"/>
    <col min="13316" max="13316" width="19.28515625" style="1" bestFit="1" customWidth="1"/>
    <col min="13317" max="13317" width="16.42578125" style="1" bestFit="1" customWidth="1"/>
    <col min="13318" max="13318" width="22.85546875" style="1" bestFit="1" customWidth="1"/>
    <col min="13319" max="13319" width="18.5703125" style="1" customWidth="1"/>
    <col min="13320" max="13320" width="18.5703125" style="1" bestFit="1" customWidth="1"/>
    <col min="13321" max="13321" width="17.140625" style="1" customWidth="1"/>
    <col min="13322" max="13322" width="18.85546875" style="1" bestFit="1" customWidth="1"/>
    <col min="13323" max="13323" width="19" style="1" customWidth="1"/>
    <col min="13324" max="13324" width="24.42578125" style="1" bestFit="1" customWidth="1"/>
    <col min="13325" max="13325" width="18.7109375" style="1" bestFit="1" customWidth="1"/>
    <col min="13326" max="13326" width="18.5703125" style="1" bestFit="1" customWidth="1"/>
    <col min="13327" max="13327" width="22" style="1" bestFit="1" customWidth="1"/>
    <col min="13328" max="13328" width="9.28515625" style="1" bestFit="1" customWidth="1"/>
    <col min="13329" max="13329" width="12.140625" style="1" bestFit="1" customWidth="1"/>
    <col min="13330" max="13330" width="15.7109375" style="1" bestFit="1" customWidth="1"/>
    <col min="13331" max="13564" width="11.42578125" style="1"/>
    <col min="13565" max="13566" width="0" style="1" hidden="1" customWidth="1"/>
    <col min="13567" max="13567" width="29.5703125" style="1" bestFit="1" customWidth="1"/>
    <col min="13568" max="13568" width="28.5703125" style="1" customWidth="1"/>
    <col min="13569" max="13570" width="0" style="1" hidden="1" customWidth="1"/>
    <col min="13571" max="13571" width="21.85546875" style="1" bestFit="1" customWidth="1"/>
    <col min="13572" max="13572" width="19.28515625" style="1" bestFit="1" customWidth="1"/>
    <col min="13573" max="13573" width="16.42578125" style="1" bestFit="1" customWidth="1"/>
    <col min="13574" max="13574" width="22.85546875" style="1" bestFit="1" customWidth="1"/>
    <col min="13575" max="13575" width="18.5703125" style="1" customWidth="1"/>
    <col min="13576" max="13576" width="18.5703125" style="1" bestFit="1" customWidth="1"/>
    <col min="13577" max="13577" width="17.140625" style="1" customWidth="1"/>
    <col min="13578" max="13578" width="18.85546875" style="1" bestFit="1" customWidth="1"/>
    <col min="13579" max="13579" width="19" style="1" customWidth="1"/>
    <col min="13580" max="13580" width="24.42578125" style="1" bestFit="1" customWidth="1"/>
    <col min="13581" max="13581" width="18.7109375" style="1" bestFit="1" customWidth="1"/>
    <col min="13582" max="13582" width="18.5703125" style="1" bestFit="1" customWidth="1"/>
    <col min="13583" max="13583" width="22" style="1" bestFit="1" customWidth="1"/>
    <col min="13584" max="13584" width="9.28515625" style="1" bestFit="1" customWidth="1"/>
    <col min="13585" max="13585" width="12.140625" style="1" bestFit="1" customWidth="1"/>
    <col min="13586" max="13586" width="15.7109375" style="1" bestFit="1" customWidth="1"/>
    <col min="13587" max="13820" width="11.42578125" style="1"/>
    <col min="13821" max="13822" width="0" style="1" hidden="1" customWidth="1"/>
    <col min="13823" max="13823" width="29.5703125" style="1" bestFit="1" customWidth="1"/>
    <col min="13824" max="13824" width="28.5703125" style="1" customWidth="1"/>
    <col min="13825" max="13826" width="0" style="1" hidden="1" customWidth="1"/>
    <col min="13827" max="13827" width="21.85546875" style="1" bestFit="1" customWidth="1"/>
    <col min="13828" max="13828" width="19.28515625" style="1" bestFit="1" customWidth="1"/>
    <col min="13829" max="13829" width="16.42578125" style="1" bestFit="1" customWidth="1"/>
    <col min="13830" max="13830" width="22.85546875" style="1" bestFit="1" customWidth="1"/>
    <col min="13831" max="13831" width="18.5703125" style="1" customWidth="1"/>
    <col min="13832" max="13832" width="18.5703125" style="1" bestFit="1" customWidth="1"/>
    <col min="13833" max="13833" width="17.140625" style="1" customWidth="1"/>
    <col min="13834" max="13834" width="18.85546875" style="1" bestFit="1" customWidth="1"/>
    <col min="13835" max="13835" width="19" style="1" customWidth="1"/>
    <col min="13836" max="13836" width="24.42578125" style="1" bestFit="1" customWidth="1"/>
    <col min="13837" max="13837" width="18.7109375" style="1" bestFit="1" customWidth="1"/>
    <col min="13838" max="13838" width="18.5703125" style="1" bestFit="1" customWidth="1"/>
    <col min="13839" max="13839" width="22" style="1" bestFit="1" customWidth="1"/>
    <col min="13840" max="13840" width="9.28515625" style="1" bestFit="1" customWidth="1"/>
    <col min="13841" max="13841" width="12.140625" style="1" bestFit="1" customWidth="1"/>
    <col min="13842" max="13842" width="15.7109375" style="1" bestFit="1" customWidth="1"/>
    <col min="13843" max="14076" width="11.42578125" style="1"/>
    <col min="14077" max="14078" width="0" style="1" hidden="1" customWidth="1"/>
    <col min="14079" max="14079" width="29.5703125" style="1" bestFit="1" customWidth="1"/>
    <col min="14080" max="14080" width="28.5703125" style="1" customWidth="1"/>
    <col min="14081" max="14082" width="0" style="1" hidden="1" customWidth="1"/>
    <col min="14083" max="14083" width="21.85546875" style="1" bestFit="1" customWidth="1"/>
    <col min="14084" max="14084" width="19.28515625" style="1" bestFit="1" customWidth="1"/>
    <col min="14085" max="14085" width="16.42578125" style="1" bestFit="1" customWidth="1"/>
    <col min="14086" max="14086" width="22.85546875" style="1" bestFit="1" customWidth="1"/>
    <col min="14087" max="14087" width="18.5703125" style="1" customWidth="1"/>
    <col min="14088" max="14088" width="18.5703125" style="1" bestFit="1" customWidth="1"/>
    <col min="14089" max="14089" width="17.140625" style="1" customWidth="1"/>
    <col min="14090" max="14090" width="18.85546875" style="1" bestFit="1" customWidth="1"/>
    <col min="14091" max="14091" width="19" style="1" customWidth="1"/>
    <col min="14092" max="14092" width="24.42578125" style="1" bestFit="1" customWidth="1"/>
    <col min="14093" max="14093" width="18.7109375" style="1" bestFit="1" customWidth="1"/>
    <col min="14094" max="14094" width="18.5703125" style="1" bestFit="1" customWidth="1"/>
    <col min="14095" max="14095" width="22" style="1" bestFit="1" customWidth="1"/>
    <col min="14096" max="14096" width="9.28515625" style="1" bestFit="1" customWidth="1"/>
    <col min="14097" max="14097" width="12.140625" style="1" bestFit="1" customWidth="1"/>
    <col min="14098" max="14098" width="15.7109375" style="1" bestFit="1" customWidth="1"/>
    <col min="14099" max="14332" width="11.42578125" style="1"/>
    <col min="14333" max="14334" width="0" style="1" hidden="1" customWidth="1"/>
    <col min="14335" max="14335" width="29.5703125" style="1" bestFit="1" customWidth="1"/>
    <col min="14336" max="14336" width="28.5703125" style="1" customWidth="1"/>
    <col min="14337" max="14338" width="0" style="1" hidden="1" customWidth="1"/>
    <col min="14339" max="14339" width="21.85546875" style="1" bestFit="1" customWidth="1"/>
    <col min="14340" max="14340" width="19.28515625" style="1" bestFit="1" customWidth="1"/>
    <col min="14341" max="14341" width="16.42578125" style="1" bestFit="1" customWidth="1"/>
    <col min="14342" max="14342" width="22.85546875" style="1" bestFit="1" customWidth="1"/>
    <col min="14343" max="14343" width="18.5703125" style="1" customWidth="1"/>
    <col min="14344" max="14344" width="18.5703125" style="1" bestFit="1" customWidth="1"/>
    <col min="14345" max="14345" width="17.140625" style="1" customWidth="1"/>
    <col min="14346" max="14346" width="18.85546875" style="1" bestFit="1" customWidth="1"/>
    <col min="14347" max="14347" width="19" style="1" customWidth="1"/>
    <col min="14348" max="14348" width="24.42578125" style="1" bestFit="1" customWidth="1"/>
    <col min="14349" max="14349" width="18.7109375" style="1" bestFit="1" customWidth="1"/>
    <col min="14350" max="14350" width="18.5703125" style="1" bestFit="1" customWidth="1"/>
    <col min="14351" max="14351" width="22" style="1" bestFit="1" customWidth="1"/>
    <col min="14352" max="14352" width="9.28515625" style="1" bestFit="1" customWidth="1"/>
    <col min="14353" max="14353" width="12.140625" style="1" bestFit="1" customWidth="1"/>
    <col min="14354" max="14354" width="15.7109375" style="1" bestFit="1" customWidth="1"/>
    <col min="14355" max="14588" width="11.42578125" style="1"/>
    <col min="14589" max="14590" width="0" style="1" hidden="1" customWidth="1"/>
    <col min="14591" max="14591" width="29.5703125" style="1" bestFit="1" customWidth="1"/>
    <col min="14592" max="14592" width="28.5703125" style="1" customWidth="1"/>
    <col min="14593" max="14594" width="0" style="1" hidden="1" customWidth="1"/>
    <col min="14595" max="14595" width="21.85546875" style="1" bestFit="1" customWidth="1"/>
    <col min="14596" max="14596" width="19.28515625" style="1" bestFit="1" customWidth="1"/>
    <col min="14597" max="14597" width="16.42578125" style="1" bestFit="1" customWidth="1"/>
    <col min="14598" max="14598" width="22.85546875" style="1" bestFit="1" customWidth="1"/>
    <col min="14599" max="14599" width="18.5703125" style="1" customWidth="1"/>
    <col min="14600" max="14600" width="18.5703125" style="1" bestFit="1" customWidth="1"/>
    <col min="14601" max="14601" width="17.140625" style="1" customWidth="1"/>
    <col min="14602" max="14602" width="18.85546875" style="1" bestFit="1" customWidth="1"/>
    <col min="14603" max="14603" width="19" style="1" customWidth="1"/>
    <col min="14604" max="14604" width="24.42578125" style="1" bestFit="1" customWidth="1"/>
    <col min="14605" max="14605" width="18.7109375" style="1" bestFit="1" customWidth="1"/>
    <col min="14606" max="14606" width="18.5703125" style="1" bestFit="1" customWidth="1"/>
    <col min="14607" max="14607" width="22" style="1" bestFit="1" customWidth="1"/>
    <col min="14608" max="14608" width="9.28515625" style="1" bestFit="1" customWidth="1"/>
    <col min="14609" max="14609" width="12.140625" style="1" bestFit="1" customWidth="1"/>
    <col min="14610" max="14610" width="15.7109375" style="1" bestFit="1" customWidth="1"/>
    <col min="14611" max="14844" width="11.42578125" style="1"/>
    <col min="14845" max="14846" width="0" style="1" hidden="1" customWidth="1"/>
    <col min="14847" max="14847" width="29.5703125" style="1" bestFit="1" customWidth="1"/>
    <col min="14848" max="14848" width="28.5703125" style="1" customWidth="1"/>
    <col min="14849" max="14850" width="0" style="1" hidden="1" customWidth="1"/>
    <col min="14851" max="14851" width="21.85546875" style="1" bestFit="1" customWidth="1"/>
    <col min="14852" max="14852" width="19.28515625" style="1" bestFit="1" customWidth="1"/>
    <col min="14853" max="14853" width="16.42578125" style="1" bestFit="1" customWidth="1"/>
    <col min="14854" max="14854" width="22.85546875" style="1" bestFit="1" customWidth="1"/>
    <col min="14855" max="14855" width="18.5703125" style="1" customWidth="1"/>
    <col min="14856" max="14856" width="18.5703125" style="1" bestFit="1" customWidth="1"/>
    <col min="14857" max="14857" width="17.140625" style="1" customWidth="1"/>
    <col min="14858" max="14858" width="18.85546875" style="1" bestFit="1" customWidth="1"/>
    <col min="14859" max="14859" width="19" style="1" customWidth="1"/>
    <col min="14860" max="14860" width="24.42578125" style="1" bestFit="1" customWidth="1"/>
    <col min="14861" max="14861" width="18.7109375" style="1" bestFit="1" customWidth="1"/>
    <col min="14862" max="14862" width="18.5703125" style="1" bestFit="1" customWidth="1"/>
    <col min="14863" max="14863" width="22" style="1" bestFit="1" customWidth="1"/>
    <col min="14864" max="14864" width="9.28515625" style="1" bestFit="1" customWidth="1"/>
    <col min="14865" max="14865" width="12.140625" style="1" bestFit="1" customWidth="1"/>
    <col min="14866" max="14866" width="15.7109375" style="1" bestFit="1" customWidth="1"/>
    <col min="14867" max="15100" width="11.42578125" style="1"/>
    <col min="15101" max="15102" width="0" style="1" hidden="1" customWidth="1"/>
    <col min="15103" max="15103" width="29.5703125" style="1" bestFit="1" customWidth="1"/>
    <col min="15104" max="15104" width="28.5703125" style="1" customWidth="1"/>
    <col min="15105" max="15106" width="0" style="1" hidden="1" customWidth="1"/>
    <col min="15107" max="15107" width="21.85546875" style="1" bestFit="1" customWidth="1"/>
    <col min="15108" max="15108" width="19.28515625" style="1" bestFit="1" customWidth="1"/>
    <col min="15109" max="15109" width="16.42578125" style="1" bestFit="1" customWidth="1"/>
    <col min="15110" max="15110" width="22.85546875" style="1" bestFit="1" customWidth="1"/>
    <col min="15111" max="15111" width="18.5703125" style="1" customWidth="1"/>
    <col min="15112" max="15112" width="18.5703125" style="1" bestFit="1" customWidth="1"/>
    <col min="15113" max="15113" width="17.140625" style="1" customWidth="1"/>
    <col min="15114" max="15114" width="18.85546875" style="1" bestFit="1" customWidth="1"/>
    <col min="15115" max="15115" width="19" style="1" customWidth="1"/>
    <col min="15116" max="15116" width="24.42578125" style="1" bestFit="1" customWidth="1"/>
    <col min="15117" max="15117" width="18.7109375" style="1" bestFit="1" customWidth="1"/>
    <col min="15118" max="15118" width="18.5703125" style="1" bestFit="1" customWidth="1"/>
    <col min="15119" max="15119" width="22" style="1" bestFit="1" customWidth="1"/>
    <col min="15120" max="15120" width="9.28515625" style="1" bestFit="1" customWidth="1"/>
    <col min="15121" max="15121" width="12.140625" style="1" bestFit="1" customWidth="1"/>
    <col min="15122" max="15122" width="15.7109375" style="1" bestFit="1" customWidth="1"/>
    <col min="15123" max="15356" width="11.42578125" style="1"/>
    <col min="15357" max="15358" width="0" style="1" hidden="1" customWidth="1"/>
    <col min="15359" max="15359" width="29.5703125" style="1" bestFit="1" customWidth="1"/>
    <col min="15360" max="15360" width="28.5703125" style="1" customWidth="1"/>
    <col min="15361" max="15362" width="0" style="1" hidden="1" customWidth="1"/>
    <col min="15363" max="15363" width="21.85546875" style="1" bestFit="1" customWidth="1"/>
    <col min="15364" max="15364" width="19.28515625" style="1" bestFit="1" customWidth="1"/>
    <col min="15365" max="15365" width="16.42578125" style="1" bestFit="1" customWidth="1"/>
    <col min="15366" max="15366" width="22.85546875" style="1" bestFit="1" customWidth="1"/>
    <col min="15367" max="15367" width="18.5703125" style="1" customWidth="1"/>
    <col min="15368" max="15368" width="18.5703125" style="1" bestFit="1" customWidth="1"/>
    <col min="15369" max="15369" width="17.140625" style="1" customWidth="1"/>
    <col min="15370" max="15370" width="18.85546875" style="1" bestFit="1" customWidth="1"/>
    <col min="15371" max="15371" width="19" style="1" customWidth="1"/>
    <col min="15372" max="15372" width="24.42578125" style="1" bestFit="1" customWidth="1"/>
    <col min="15373" max="15373" width="18.7109375" style="1" bestFit="1" customWidth="1"/>
    <col min="15374" max="15374" width="18.5703125" style="1" bestFit="1" customWidth="1"/>
    <col min="15375" max="15375" width="22" style="1" bestFit="1" customWidth="1"/>
    <col min="15376" max="15376" width="9.28515625" style="1" bestFit="1" customWidth="1"/>
    <col min="15377" max="15377" width="12.140625" style="1" bestFit="1" customWidth="1"/>
    <col min="15378" max="15378" width="15.7109375" style="1" bestFit="1" customWidth="1"/>
    <col min="15379" max="15612" width="11.42578125" style="1"/>
    <col min="15613" max="15614" width="0" style="1" hidden="1" customWidth="1"/>
    <col min="15615" max="15615" width="29.5703125" style="1" bestFit="1" customWidth="1"/>
    <col min="15616" max="15616" width="28.5703125" style="1" customWidth="1"/>
    <col min="15617" max="15618" width="0" style="1" hidden="1" customWidth="1"/>
    <col min="15619" max="15619" width="21.85546875" style="1" bestFit="1" customWidth="1"/>
    <col min="15620" max="15620" width="19.28515625" style="1" bestFit="1" customWidth="1"/>
    <col min="15621" max="15621" width="16.42578125" style="1" bestFit="1" customWidth="1"/>
    <col min="15622" max="15622" width="22.85546875" style="1" bestFit="1" customWidth="1"/>
    <col min="15623" max="15623" width="18.5703125" style="1" customWidth="1"/>
    <col min="15624" max="15624" width="18.5703125" style="1" bestFit="1" customWidth="1"/>
    <col min="15625" max="15625" width="17.140625" style="1" customWidth="1"/>
    <col min="15626" max="15626" width="18.85546875" style="1" bestFit="1" customWidth="1"/>
    <col min="15627" max="15627" width="19" style="1" customWidth="1"/>
    <col min="15628" max="15628" width="24.42578125" style="1" bestFit="1" customWidth="1"/>
    <col min="15629" max="15629" width="18.7109375" style="1" bestFit="1" customWidth="1"/>
    <col min="15630" max="15630" width="18.5703125" style="1" bestFit="1" customWidth="1"/>
    <col min="15631" max="15631" width="22" style="1" bestFit="1" customWidth="1"/>
    <col min="15632" max="15632" width="9.28515625" style="1" bestFit="1" customWidth="1"/>
    <col min="15633" max="15633" width="12.140625" style="1" bestFit="1" customWidth="1"/>
    <col min="15634" max="15634" width="15.7109375" style="1" bestFit="1" customWidth="1"/>
    <col min="15635" max="15868" width="11.42578125" style="1"/>
    <col min="15869" max="15870" width="0" style="1" hidden="1" customWidth="1"/>
    <col min="15871" max="15871" width="29.5703125" style="1" bestFit="1" customWidth="1"/>
    <col min="15872" max="15872" width="28.5703125" style="1" customWidth="1"/>
    <col min="15873" max="15874" width="0" style="1" hidden="1" customWidth="1"/>
    <col min="15875" max="15875" width="21.85546875" style="1" bestFit="1" customWidth="1"/>
    <col min="15876" max="15876" width="19.28515625" style="1" bestFit="1" customWidth="1"/>
    <col min="15877" max="15877" width="16.42578125" style="1" bestFit="1" customWidth="1"/>
    <col min="15878" max="15878" width="22.85546875" style="1" bestFit="1" customWidth="1"/>
    <col min="15879" max="15879" width="18.5703125" style="1" customWidth="1"/>
    <col min="15880" max="15880" width="18.5703125" style="1" bestFit="1" customWidth="1"/>
    <col min="15881" max="15881" width="17.140625" style="1" customWidth="1"/>
    <col min="15882" max="15882" width="18.85546875" style="1" bestFit="1" customWidth="1"/>
    <col min="15883" max="15883" width="19" style="1" customWidth="1"/>
    <col min="15884" max="15884" width="24.42578125" style="1" bestFit="1" customWidth="1"/>
    <col min="15885" max="15885" width="18.7109375" style="1" bestFit="1" customWidth="1"/>
    <col min="15886" max="15886" width="18.5703125" style="1" bestFit="1" customWidth="1"/>
    <col min="15887" max="15887" width="22" style="1" bestFit="1" customWidth="1"/>
    <col min="15888" max="15888" width="9.28515625" style="1" bestFit="1" customWidth="1"/>
    <col min="15889" max="15889" width="12.140625" style="1" bestFit="1" customWidth="1"/>
    <col min="15890" max="15890" width="15.7109375" style="1" bestFit="1" customWidth="1"/>
    <col min="15891" max="16124" width="11.42578125" style="1"/>
    <col min="16125" max="16126" width="0" style="1" hidden="1" customWidth="1"/>
    <col min="16127" max="16127" width="29.5703125" style="1" bestFit="1" customWidth="1"/>
    <col min="16128" max="16128" width="28.5703125" style="1" customWidth="1"/>
    <col min="16129" max="16130" width="0" style="1" hidden="1" customWidth="1"/>
    <col min="16131" max="16131" width="21.85546875" style="1" bestFit="1" customWidth="1"/>
    <col min="16132" max="16132" width="19.28515625" style="1" bestFit="1" customWidth="1"/>
    <col min="16133" max="16133" width="16.42578125" style="1" bestFit="1" customWidth="1"/>
    <col min="16134" max="16134" width="22.85546875" style="1" bestFit="1" customWidth="1"/>
    <col min="16135" max="16135" width="18.5703125" style="1" customWidth="1"/>
    <col min="16136" max="16136" width="18.5703125" style="1" bestFit="1" customWidth="1"/>
    <col min="16137" max="16137" width="17.140625" style="1" customWidth="1"/>
    <col min="16138" max="16138" width="18.85546875" style="1" bestFit="1" customWidth="1"/>
    <col min="16139" max="16139" width="19" style="1" customWidth="1"/>
    <col min="16140" max="16140" width="24.42578125" style="1" bestFit="1" customWidth="1"/>
    <col min="16141" max="16141" width="18.7109375" style="1" bestFit="1" customWidth="1"/>
    <col min="16142" max="16142" width="18.5703125" style="1" bestFit="1" customWidth="1"/>
    <col min="16143" max="16143" width="22" style="1" bestFit="1" customWidth="1"/>
    <col min="16144" max="16144" width="9.28515625" style="1" bestFit="1" customWidth="1"/>
    <col min="16145" max="16145" width="12.140625" style="1" bestFit="1" customWidth="1"/>
    <col min="16146" max="16146" width="15.7109375" style="1" bestFit="1" customWidth="1"/>
    <col min="16147" max="16384" width="11.42578125" style="1"/>
  </cols>
  <sheetData>
    <row r="1" spans="1:28" ht="14.25" customHeight="1" x14ac:dyDescent="0.2">
      <c r="A1" s="66"/>
      <c r="B1" s="66"/>
      <c r="C1" s="66"/>
      <c r="D1" s="68" t="s">
        <v>70</v>
      </c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9"/>
      <c r="Z1" s="6" t="s">
        <v>64</v>
      </c>
      <c r="AA1" s="5"/>
      <c r="AB1" s="5"/>
    </row>
    <row r="2" spans="1:28" ht="12.75" customHeight="1" x14ac:dyDescent="0.2">
      <c r="A2" s="66"/>
      <c r="B2" s="66"/>
      <c r="C2" s="66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9"/>
      <c r="Z2" s="62" t="s">
        <v>65</v>
      </c>
      <c r="AA2" s="5"/>
      <c r="AB2" s="5"/>
    </row>
    <row r="3" spans="1:28" ht="12.75" customHeight="1" x14ac:dyDescent="0.2">
      <c r="A3" s="66"/>
      <c r="B3" s="66"/>
      <c r="C3" s="66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9"/>
      <c r="Z3" s="63"/>
      <c r="AA3" s="5"/>
      <c r="AB3" s="5"/>
    </row>
    <row r="4" spans="1:28" ht="13.5" customHeight="1" thickBot="1" x14ac:dyDescent="0.25">
      <c r="A4" s="67"/>
      <c r="B4" s="67"/>
      <c r="C4" s="67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1"/>
      <c r="Z4" s="63"/>
      <c r="AA4" s="5"/>
      <c r="AB4" s="5"/>
    </row>
    <row r="5" spans="1:28" ht="15" customHeight="1" x14ac:dyDescent="0.2">
      <c r="A5" s="64" t="s">
        <v>66</v>
      </c>
      <c r="B5" s="58" t="s">
        <v>1</v>
      </c>
      <c r="C5" s="60" t="s">
        <v>67</v>
      </c>
      <c r="D5" s="58" t="s">
        <v>2</v>
      </c>
      <c r="E5" s="58" t="s">
        <v>69</v>
      </c>
      <c r="F5" s="72" t="s">
        <v>62</v>
      </c>
      <c r="G5" s="76" t="s">
        <v>58</v>
      </c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77"/>
      <c r="Z5" s="74" t="s">
        <v>0</v>
      </c>
    </row>
    <row r="6" spans="1:28" ht="51.75" thickBot="1" x14ac:dyDescent="0.25">
      <c r="A6" s="65"/>
      <c r="B6" s="59"/>
      <c r="C6" s="61"/>
      <c r="D6" s="59"/>
      <c r="E6" s="59"/>
      <c r="F6" s="73"/>
      <c r="G6" s="25" t="s">
        <v>3</v>
      </c>
      <c r="H6" s="26" t="s">
        <v>4</v>
      </c>
      <c r="I6" s="26" t="s">
        <v>59</v>
      </c>
      <c r="J6" s="26" t="s">
        <v>60</v>
      </c>
      <c r="K6" s="26" t="s">
        <v>63</v>
      </c>
      <c r="L6" s="26" t="s">
        <v>5</v>
      </c>
      <c r="M6" s="26" t="s">
        <v>6</v>
      </c>
      <c r="N6" s="26" t="s">
        <v>7</v>
      </c>
      <c r="O6" s="26" t="s">
        <v>87</v>
      </c>
      <c r="P6" s="26" t="s">
        <v>8</v>
      </c>
      <c r="Q6" s="26" t="s">
        <v>61</v>
      </c>
      <c r="R6" s="26" t="s">
        <v>88</v>
      </c>
      <c r="S6" s="26" t="s">
        <v>9</v>
      </c>
      <c r="T6" s="26" t="s">
        <v>10</v>
      </c>
      <c r="U6" s="26" t="s">
        <v>86</v>
      </c>
      <c r="V6" s="26" t="s">
        <v>11</v>
      </c>
      <c r="W6" s="26" t="s">
        <v>12</v>
      </c>
      <c r="X6" s="26" t="s">
        <v>13</v>
      </c>
      <c r="Y6" s="27" t="s">
        <v>14</v>
      </c>
      <c r="Z6" s="75"/>
    </row>
    <row r="7" spans="1:28" ht="38.25" x14ac:dyDescent="0.2">
      <c r="A7" s="42">
        <v>1</v>
      </c>
      <c r="B7" s="43" t="s">
        <v>15</v>
      </c>
      <c r="C7" s="44" t="s">
        <v>16</v>
      </c>
      <c r="D7" s="45" t="s">
        <v>17</v>
      </c>
      <c r="E7" s="46">
        <v>2051070114</v>
      </c>
      <c r="F7" s="47">
        <f t="shared" ref="F7:F39" si="0">SUM(G7:Y7)</f>
        <v>18723678767</v>
      </c>
      <c r="G7" s="23"/>
      <c r="H7" s="24"/>
      <c r="I7" s="39">
        <f>18028443998+1102400000-407165231</f>
        <v>18723678767</v>
      </c>
      <c r="J7" s="38"/>
      <c r="K7" s="38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8"/>
      <c r="Z7" s="36"/>
    </row>
    <row r="8" spans="1:28" ht="63.75" x14ac:dyDescent="0.2">
      <c r="A8" s="2">
        <f>A7+1</f>
        <v>2</v>
      </c>
      <c r="B8" s="11" t="s">
        <v>18</v>
      </c>
      <c r="C8" s="12" t="s">
        <v>16</v>
      </c>
      <c r="D8" s="13" t="s">
        <v>17</v>
      </c>
      <c r="E8" s="8">
        <v>2051070115</v>
      </c>
      <c r="F8" s="22">
        <f t="shared" si="0"/>
        <v>21670886537</v>
      </c>
      <c r="G8" s="20"/>
      <c r="H8" s="14"/>
      <c r="I8" s="37">
        <v>4554432135</v>
      </c>
      <c r="J8" s="37">
        <v>17116454402</v>
      </c>
      <c r="K8" s="37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29"/>
      <c r="Z8" s="30"/>
    </row>
    <row r="9" spans="1:28" ht="51" x14ac:dyDescent="0.2">
      <c r="A9" s="2">
        <f>A8+1</f>
        <v>3</v>
      </c>
      <c r="B9" s="11" t="s">
        <v>19</v>
      </c>
      <c r="C9" s="12" t="s">
        <v>16</v>
      </c>
      <c r="D9" s="13" t="s">
        <v>20</v>
      </c>
      <c r="E9" s="9">
        <v>2051150102</v>
      </c>
      <c r="F9" s="22">
        <f t="shared" si="0"/>
        <v>1278500000</v>
      </c>
      <c r="G9" s="20"/>
      <c r="H9" s="14"/>
      <c r="I9" s="14"/>
      <c r="J9" s="14"/>
      <c r="K9" s="14"/>
      <c r="L9" s="14"/>
      <c r="M9" s="14">
        <f>200000000*1.04+20000000+10500000</f>
        <v>238500000</v>
      </c>
      <c r="N9" s="14"/>
      <c r="O9" s="14"/>
      <c r="P9" s="14"/>
      <c r="Q9" s="14"/>
      <c r="R9" s="14"/>
      <c r="S9" s="14">
        <f>1000000000*1.04</f>
        <v>1040000000</v>
      </c>
      <c r="T9" s="14"/>
      <c r="U9" s="14"/>
      <c r="V9" s="14"/>
      <c r="W9" s="14"/>
      <c r="X9" s="14"/>
      <c r="Y9" s="29"/>
      <c r="Z9" s="31"/>
    </row>
    <row r="10" spans="1:28" ht="38.25" x14ac:dyDescent="0.2">
      <c r="A10" s="2">
        <f t="shared" ref="A10:A40" si="1">A9+1</f>
        <v>4</v>
      </c>
      <c r="B10" s="11" t="s">
        <v>21</v>
      </c>
      <c r="C10" s="12" t="s">
        <v>16</v>
      </c>
      <c r="D10" s="15" t="s">
        <v>22</v>
      </c>
      <c r="E10" s="10">
        <v>2051130103</v>
      </c>
      <c r="F10" s="22">
        <f t="shared" si="0"/>
        <v>326080000</v>
      </c>
      <c r="G10" s="20"/>
      <c r="H10" s="14"/>
      <c r="I10" s="14"/>
      <c r="J10" s="14"/>
      <c r="K10" s="14"/>
      <c r="L10" s="14"/>
      <c r="M10" s="14">
        <f>170000000*1.04+19280000</f>
        <v>196080000</v>
      </c>
      <c r="N10" s="14">
        <v>130000000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29"/>
      <c r="Z10" s="32"/>
    </row>
    <row r="11" spans="1:28" ht="63.75" x14ac:dyDescent="0.2">
      <c r="A11" s="2">
        <f t="shared" si="1"/>
        <v>5</v>
      </c>
      <c r="B11" s="11" t="s">
        <v>23</v>
      </c>
      <c r="C11" s="12" t="s">
        <v>16</v>
      </c>
      <c r="D11" s="15" t="s">
        <v>24</v>
      </c>
      <c r="E11" s="10">
        <v>2091310102</v>
      </c>
      <c r="F11" s="22">
        <f t="shared" si="0"/>
        <v>93600000</v>
      </c>
      <c r="G11" s="20"/>
      <c r="H11" s="14"/>
      <c r="I11" s="3"/>
      <c r="J11" s="3"/>
      <c r="K11" s="3"/>
      <c r="L11" s="14"/>
      <c r="M11" s="14">
        <f>90000000*1.04</f>
        <v>93600000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29"/>
      <c r="Z11" s="31"/>
    </row>
    <row r="12" spans="1:28" ht="38.25" x14ac:dyDescent="0.2">
      <c r="A12" s="2">
        <f t="shared" si="1"/>
        <v>6</v>
      </c>
      <c r="B12" s="11" t="s">
        <v>25</v>
      </c>
      <c r="C12" s="12" t="s">
        <v>16</v>
      </c>
      <c r="D12" s="12" t="s">
        <v>26</v>
      </c>
      <c r="E12" s="10">
        <v>2051070116</v>
      </c>
      <c r="F12" s="22">
        <f t="shared" si="0"/>
        <v>350000000</v>
      </c>
      <c r="G12" s="20"/>
      <c r="H12" s="14"/>
      <c r="I12" s="14"/>
      <c r="J12" s="14"/>
      <c r="K12" s="14"/>
      <c r="L12" s="14"/>
      <c r="M12" s="14">
        <f>300000000+28160000+21840000</f>
        <v>350000000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29"/>
      <c r="Z12" s="31"/>
    </row>
    <row r="13" spans="1:28" ht="45" x14ac:dyDescent="0.2">
      <c r="A13" s="2">
        <f t="shared" si="1"/>
        <v>7</v>
      </c>
      <c r="B13" s="11" t="s">
        <v>27</v>
      </c>
      <c r="C13" s="12" t="s">
        <v>16</v>
      </c>
      <c r="D13" s="4" t="s">
        <v>28</v>
      </c>
      <c r="E13" s="10">
        <v>2061080325</v>
      </c>
      <c r="F13" s="22">
        <f t="shared" si="0"/>
        <v>697494869</v>
      </c>
      <c r="G13" s="20"/>
      <c r="H13" s="14"/>
      <c r="I13" s="14"/>
      <c r="J13" s="14"/>
      <c r="K13" s="14"/>
      <c r="L13" s="14"/>
      <c r="M13" s="14">
        <f>60000000*1.04</f>
        <v>62400000</v>
      </c>
      <c r="N13" s="14"/>
      <c r="O13" s="14"/>
      <c r="P13" s="3"/>
      <c r="Q13" s="14"/>
      <c r="R13" s="14">
        <v>7122150</v>
      </c>
      <c r="S13" s="14"/>
      <c r="T13" s="14">
        <f>(603225000*1.04)</f>
        <v>627354000</v>
      </c>
      <c r="U13" s="14">
        <v>618719</v>
      </c>
      <c r="V13" s="14"/>
      <c r="W13" s="14"/>
      <c r="X13" s="14"/>
      <c r="Y13" s="29"/>
      <c r="Z13" s="40" t="s">
        <v>92</v>
      </c>
    </row>
    <row r="14" spans="1:28" ht="51" x14ac:dyDescent="0.2">
      <c r="A14" s="2">
        <f t="shared" si="1"/>
        <v>8</v>
      </c>
      <c r="B14" s="11" t="s">
        <v>12</v>
      </c>
      <c r="C14" s="12" t="s">
        <v>29</v>
      </c>
      <c r="D14" s="4" t="s">
        <v>30</v>
      </c>
      <c r="E14" s="4" t="s">
        <v>68</v>
      </c>
      <c r="F14" s="22">
        <f t="shared" si="0"/>
        <v>16074545799</v>
      </c>
      <c r="G14" s="20"/>
      <c r="H14" s="14"/>
      <c r="I14" s="14"/>
      <c r="J14" s="14"/>
      <c r="K14" s="14"/>
      <c r="L14" s="14"/>
      <c r="M14" s="14"/>
      <c r="N14" s="14"/>
      <c r="O14" s="14"/>
      <c r="P14" s="3"/>
      <c r="Q14" s="14"/>
      <c r="R14" s="14"/>
      <c r="S14" s="14"/>
      <c r="T14" s="14"/>
      <c r="U14" s="14"/>
      <c r="V14" s="14"/>
      <c r="W14" s="14">
        <f>(17235000000*1.04)-W15-W16-W17-W18-W19-W20-W21-W22-W23-W24-W25</f>
        <v>16074545799</v>
      </c>
      <c r="X14" s="14"/>
      <c r="Y14" s="29"/>
      <c r="Z14" s="30"/>
    </row>
    <row r="15" spans="1:28" ht="38.25" x14ac:dyDescent="0.2">
      <c r="A15" s="2" t="s">
        <v>73</v>
      </c>
      <c r="B15" s="11" t="s">
        <v>71</v>
      </c>
      <c r="C15" s="12" t="s">
        <v>16</v>
      </c>
      <c r="D15" s="4" t="s">
        <v>28</v>
      </c>
      <c r="E15" s="10">
        <v>2061080326</v>
      </c>
      <c r="F15" s="22">
        <f t="shared" si="0"/>
        <v>40867692</v>
      </c>
      <c r="G15" s="20"/>
      <c r="H15" s="14"/>
      <c r="I15" s="14"/>
      <c r="J15" s="14"/>
      <c r="K15" s="14"/>
      <c r="L15" s="14"/>
      <c r="M15" s="14"/>
      <c r="N15" s="14"/>
      <c r="O15" s="14"/>
      <c r="P15" s="3"/>
      <c r="Q15" s="14"/>
      <c r="R15" s="14"/>
      <c r="S15" s="14"/>
      <c r="T15" s="14"/>
      <c r="U15" s="14"/>
      <c r="V15" s="14"/>
      <c r="W15" s="14">
        <f>14735762+26131930</f>
        <v>40867692</v>
      </c>
      <c r="X15" s="14"/>
      <c r="Y15" s="29"/>
      <c r="Z15" s="40" t="s">
        <v>104</v>
      </c>
    </row>
    <row r="16" spans="1:28" ht="38.25" x14ac:dyDescent="0.2">
      <c r="A16" s="2" t="s">
        <v>74</v>
      </c>
      <c r="B16" s="11" t="s">
        <v>72</v>
      </c>
      <c r="C16" s="12" t="s">
        <v>16</v>
      </c>
      <c r="D16" s="4" t="s">
        <v>28</v>
      </c>
      <c r="E16" s="10">
        <v>2061080328</v>
      </c>
      <c r="F16" s="22">
        <f t="shared" si="0"/>
        <v>16109792</v>
      </c>
      <c r="G16" s="20"/>
      <c r="H16" s="14"/>
      <c r="I16" s="14"/>
      <c r="J16" s="14"/>
      <c r="K16" s="14"/>
      <c r="L16" s="14"/>
      <c r="M16" s="14"/>
      <c r="N16" s="14"/>
      <c r="O16" s="14"/>
      <c r="P16" s="3"/>
      <c r="Q16" s="14"/>
      <c r="R16" s="14"/>
      <c r="S16" s="14"/>
      <c r="T16" s="14"/>
      <c r="U16" s="14"/>
      <c r="V16" s="14"/>
      <c r="W16" s="14">
        <v>16109792</v>
      </c>
      <c r="X16" s="14"/>
      <c r="Y16" s="29"/>
      <c r="Z16" s="30"/>
    </row>
    <row r="17" spans="1:26" ht="51" x14ac:dyDescent="0.2">
      <c r="A17" s="2" t="s">
        <v>75</v>
      </c>
      <c r="B17" s="11" t="s">
        <v>76</v>
      </c>
      <c r="C17" s="12" t="s">
        <v>29</v>
      </c>
      <c r="D17" s="4" t="s">
        <v>30</v>
      </c>
      <c r="E17" s="10">
        <v>4231910243</v>
      </c>
      <c r="F17" s="22">
        <f t="shared" si="0"/>
        <v>243565023</v>
      </c>
      <c r="G17" s="20"/>
      <c r="H17" s="14"/>
      <c r="I17" s="14"/>
      <c r="J17" s="14"/>
      <c r="K17" s="14"/>
      <c r="L17" s="14"/>
      <c r="M17" s="14"/>
      <c r="N17" s="14"/>
      <c r="O17" s="14"/>
      <c r="P17" s="3"/>
      <c r="Q17" s="14"/>
      <c r="R17" s="14"/>
      <c r="S17" s="14"/>
      <c r="T17" s="14"/>
      <c r="U17" s="14"/>
      <c r="V17" s="14"/>
      <c r="W17" s="14">
        <v>243565023</v>
      </c>
      <c r="X17" s="14"/>
      <c r="Y17" s="29"/>
      <c r="Z17" s="30"/>
    </row>
    <row r="18" spans="1:26" ht="51" x14ac:dyDescent="0.2">
      <c r="A18" s="2" t="s">
        <v>77</v>
      </c>
      <c r="B18" s="11" t="s">
        <v>79</v>
      </c>
      <c r="C18" s="12" t="s">
        <v>29</v>
      </c>
      <c r="D18" s="4" t="s">
        <v>30</v>
      </c>
      <c r="E18" s="10">
        <v>4231910217</v>
      </c>
      <c r="F18" s="22">
        <f t="shared" si="0"/>
        <v>43707780</v>
      </c>
      <c r="G18" s="20"/>
      <c r="H18" s="14"/>
      <c r="I18" s="14"/>
      <c r="J18" s="14"/>
      <c r="K18" s="14"/>
      <c r="L18" s="14"/>
      <c r="M18" s="14"/>
      <c r="N18" s="14"/>
      <c r="O18" s="14"/>
      <c r="P18" s="3"/>
      <c r="Q18" s="14"/>
      <c r="R18" s="14"/>
      <c r="S18" s="14"/>
      <c r="T18" s="14"/>
      <c r="U18" s="14"/>
      <c r="V18" s="14"/>
      <c r="W18" s="14">
        <v>43707780</v>
      </c>
      <c r="X18" s="14"/>
      <c r="Y18" s="29"/>
      <c r="Z18" s="40" t="s">
        <v>81</v>
      </c>
    </row>
    <row r="19" spans="1:26" ht="51" x14ac:dyDescent="0.2">
      <c r="A19" s="2" t="s">
        <v>78</v>
      </c>
      <c r="B19" s="11" t="s">
        <v>80</v>
      </c>
      <c r="C19" s="12" t="s">
        <v>29</v>
      </c>
      <c r="D19" s="4" t="s">
        <v>30</v>
      </c>
      <c r="E19" s="10">
        <v>4231910242</v>
      </c>
      <c r="F19" s="22">
        <f t="shared" si="0"/>
        <v>43570401</v>
      </c>
      <c r="G19" s="20"/>
      <c r="H19" s="14"/>
      <c r="I19" s="14"/>
      <c r="J19" s="14"/>
      <c r="K19" s="14"/>
      <c r="L19" s="14"/>
      <c r="M19" s="14"/>
      <c r="N19" s="14"/>
      <c r="O19" s="14"/>
      <c r="P19" s="3"/>
      <c r="Q19" s="14"/>
      <c r="R19" s="14"/>
      <c r="S19" s="14"/>
      <c r="T19" s="14"/>
      <c r="U19" s="14"/>
      <c r="V19" s="14"/>
      <c r="W19" s="14">
        <v>43570401</v>
      </c>
      <c r="X19" s="14"/>
      <c r="Y19" s="29"/>
      <c r="Z19" s="40" t="s">
        <v>82</v>
      </c>
    </row>
    <row r="20" spans="1:26" ht="51" x14ac:dyDescent="0.2">
      <c r="A20" s="2" t="s">
        <v>83</v>
      </c>
      <c r="B20" s="41" t="s">
        <v>84</v>
      </c>
      <c r="C20" s="12" t="s">
        <v>29</v>
      </c>
      <c r="D20" s="4" t="s">
        <v>30</v>
      </c>
      <c r="E20" s="10">
        <v>4231910233</v>
      </c>
      <c r="F20" s="22">
        <f t="shared" si="0"/>
        <v>300000000</v>
      </c>
      <c r="G20" s="20"/>
      <c r="H20" s="14"/>
      <c r="I20" s="14"/>
      <c r="J20" s="14"/>
      <c r="K20" s="14"/>
      <c r="L20" s="14"/>
      <c r="M20" s="14"/>
      <c r="N20" s="14"/>
      <c r="O20" s="14"/>
      <c r="P20" s="3"/>
      <c r="Q20" s="14"/>
      <c r="R20" s="14"/>
      <c r="S20" s="14"/>
      <c r="T20" s="14"/>
      <c r="U20" s="14"/>
      <c r="V20" s="14"/>
      <c r="W20" s="14">
        <v>300000000</v>
      </c>
      <c r="X20" s="14"/>
      <c r="Y20" s="29"/>
      <c r="Z20" s="40" t="s">
        <v>85</v>
      </c>
    </row>
    <row r="21" spans="1:26" ht="51" x14ac:dyDescent="0.2">
      <c r="A21" s="2" t="s">
        <v>95</v>
      </c>
      <c r="B21" s="41" t="s">
        <v>101</v>
      </c>
      <c r="C21" s="12" t="s">
        <v>29</v>
      </c>
      <c r="D21" s="4" t="s">
        <v>30</v>
      </c>
      <c r="E21" s="10">
        <v>4231910245</v>
      </c>
      <c r="F21" s="22">
        <f t="shared" si="0"/>
        <v>558714796</v>
      </c>
      <c r="G21" s="20"/>
      <c r="H21" s="14"/>
      <c r="I21" s="14"/>
      <c r="J21" s="14"/>
      <c r="K21" s="14"/>
      <c r="L21" s="14"/>
      <c r="M21" s="14"/>
      <c r="N21" s="14"/>
      <c r="O21" s="14"/>
      <c r="P21" s="3"/>
      <c r="Q21" s="14"/>
      <c r="R21" s="14"/>
      <c r="S21" s="14"/>
      <c r="T21" s="14"/>
      <c r="U21" s="14"/>
      <c r="V21" s="14"/>
      <c r="W21" s="14">
        <v>558714796</v>
      </c>
      <c r="X21" s="14"/>
      <c r="Y21" s="29"/>
      <c r="Z21" s="40" t="s">
        <v>102</v>
      </c>
    </row>
    <row r="22" spans="1:26" ht="51" x14ac:dyDescent="0.2">
      <c r="A22" s="2" t="s">
        <v>96</v>
      </c>
      <c r="B22" s="41" t="s">
        <v>98</v>
      </c>
      <c r="C22" s="12" t="s">
        <v>29</v>
      </c>
      <c r="D22" s="4" t="s">
        <v>30</v>
      </c>
      <c r="E22" s="10">
        <v>4231910246</v>
      </c>
      <c r="F22" s="22">
        <f t="shared" si="0"/>
        <v>26450000</v>
      </c>
      <c r="G22" s="20"/>
      <c r="H22" s="14"/>
      <c r="I22" s="14"/>
      <c r="J22" s="14"/>
      <c r="K22" s="14"/>
      <c r="L22" s="14"/>
      <c r="M22" s="14"/>
      <c r="N22" s="14"/>
      <c r="O22" s="14"/>
      <c r="P22" s="3"/>
      <c r="Q22" s="14"/>
      <c r="R22" s="14"/>
      <c r="S22" s="14"/>
      <c r="T22" s="14"/>
      <c r="U22" s="14"/>
      <c r="V22" s="14"/>
      <c r="W22" s="14">
        <v>26450000</v>
      </c>
      <c r="X22" s="14"/>
      <c r="Y22" s="29"/>
      <c r="Z22" s="40" t="s">
        <v>99</v>
      </c>
    </row>
    <row r="23" spans="1:26" ht="51" x14ac:dyDescent="0.2">
      <c r="A23" s="2" t="s">
        <v>97</v>
      </c>
      <c r="B23" s="41" t="s">
        <v>103</v>
      </c>
      <c r="C23" s="12" t="s">
        <v>29</v>
      </c>
      <c r="D23" s="4" t="s">
        <v>30</v>
      </c>
      <c r="E23" s="10">
        <v>4231910247</v>
      </c>
      <c r="F23" s="22">
        <f t="shared" si="0"/>
        <v>255869628</v>
      </c>
      <c r="G23" s="20"/>
      <c r="H23" s="14"/>
      <c r="I23" s="14"/>
      <c r="J23" s="14"/>
      <c r="K23" s="14"/>
      <c r="L23" s="14"/>
      <c r="M23" s="14"/>
      <c r="N23" s="14"/>
      <c r="O23" s="14"/>
      <c r="P23" s="3"/>
      <c r="Q23" s="14"/>
      <c r="R23" s="14"/>
      <c r="S23" s="14"/>
      <c r="T23" s="14"/>
      <c r="U23" s="14"/>
      <c r="V23" s="14"/>
      <c r="W23" s="14">
        <v>255869628</v>
      </c>
      <c r="X23" s="14"/>
      <c r="Y23" s="29"/>
      <c r="Z23" s="40" t="s">
        <v>100</v>
      </c>
    </row>
    <row r="24" spans="1:26" ht="51" x14ac:dyDescent="0.2">
      <c r="A24" s="2" t="s">
        <v>105</v>
      </c>
      <c r="B24" s="41" t="s">
        <v>106</v>
      </c>
      <c r="C24" s="12" t="s">
        <v>29</v>
      </c>
      <c r="D24" s="4" t="s">
        <v>30</v>
      </c>
      <c r="E24" s="10">
        <v>4231910248</v>
      </c>
      <c r="F24" s="22">
        <f t="shared" ref="F24:F25" si="2">SUM(G24:Y24)</f>
        <v>70999089</v>
      </c>
      <c r="G24" s="20"/>
      <c r="H24" s="14"/>
      <c r="I24" s="14"/>
      <c r="J24" s="14"/>
      <c r="K24" s="14"/>
      <c r="L24" s="14"/>
      <c r="M24" s="14"/>
      <c r="N24" s="14"/>
      <c r="O24" s="14"/>
      <c r="P24" s="3"/>
      <c r="Q24" s="14"/>
      <c r="R24" s="14"/>
      <c r="S24" s="14"/>
      <c r="T24" s="14"/>
      <c r="U24" s="14"/>
      <c r="V24" s="14"/>
      <c r="W24" s="14">
        <v>70999089</v>
      </c>
      <c r="X24" s="14"/>
      <c r="Y24" s="29"/>
      <c r="Z24" s="40" t="s">
        <v>107</v>
      </c>
    </row>
    <row r="25" spans="1:26" ht="51" x14ac:dyDescent="0.2">
      <c r="A25" s="2" t="s">
        <v>108</v>
      </c>
      <c r="B25" s="41" t="s">
        <v>109</v>
      </c>
      <c r="C25" s="12" t="s">
        <v>29</v>
      </c>
      <c r="D25" s="10" t="s">
        <v>30</v>
      </c>
      <c r="E25" s="10">
        <v>4231910249</v>
      </c>
      <c r="F25" s="22">
        <f t="shared" si="2"/>
        <v>250000000</v>
      </c>
      <c r="G25" s="20"/>
      <c r="H25" s="14"/>
      <c r="I25" s="14"/>
      <c r="J25" s="14"/>
      <c r="K25" s="14"/>
      <c r="L25" s="14"/>
      <c r="M25" s="14"/>
      <c r="N25" s="14"/>
      <c r="O25" s="14"/>
      <c r="P25" s="3"/>
      <c r="Q25" s="14"/>
      <c r="R25" s="14"/>
      <c r="S25" s="14"/>
      <c r="T25" s="14"/>
      <c r="U25" s="14"/>
      <c r="V25" s="14"/>
      <c r="W25" s="14">
        <v>250000000</v>
      </c>
      <c r="X25" s="14"/>
      <c r="Y25" s="29"/>
      <c r="Z25" s="40" t="s">
        <v>110</v>
      </c>
    </row>
    <row r="26" spans="1:26" ht="76.5" x14ac:dyDescent="0.2">
      <c r="A26" s="2">
        <f>A14+1</f>
        <v>9</v>
      </c>
      <c r="B26" s="11" t="s">
        <v>31</v>
      </c>
      <c r="C26" s="12" t="s">
        <v>29</v>
      </c>
      <c r="D26" s="12" t="s">
        <v>32</v>
      </c>
      <c r="E26" s="10">
        <v>4211670131</v>
      </c>
      <c r="F26" s="22">
        <f t="shared" si="0"/>
        <v>772154000</v>
      </c>
      <c r="G26" s="20"/>
      <c r="H26" s="14"/>
      <c r="I26" s="14"/>
      <c r="J26" s="14"/>
      <c r="K26" s="14"/>
      <c r="L26" s="14"/>
      <c r="M26" s="14">
        <f>120000000*1.04+20000000</f>
        <v>144800000</v>
      </c>
      <c r="N26" s="14"/>
      <c r="O26" s="14"/>
      <c r="P26" s="14"/>
      <c r="Q26" s="14"/>
      <c r="R26" s="14"/>
      <c r="S26" s="14"/>
      <c r="T26" s="14">
        <f>603225000*1.04</f>
        <v>627354000</v>
      </c>
      <c r="U26" s="14"/>
      <c r="V26" s="14"/>
      <c r="W26" s="14"/>
      <c r="X26" s="14"/>
      <c r="Y26" s="29"/>
      <c r="Z26" s="30"/>
    </row>
    <row r="27" spans="1:26" ht="38.25" x14ac:dyDescent="0.2">
      <c r="A27" s="2">
        <f t="shared" si="1"/>
        <v>10</v>
      </c>
      <c r="B27" s="11" t="s">
        <v>33</v>
      </c>
      <c r="C27" s="12" t="s">
        <v>29</v>
      </c>
      <c r="D27" s="4" t="s">
        <v>34</v>
      </c>
      <c r="E27" s="10">
        <v>4251800110</v>
      </c>
      <c r="F27" s="22">
        <f t="shared" si="0"/>
        <v>332800000</v>
      </c>
      <c r="G27" s="20"/>
      <c r="H27" s="14"/>
      <c r="I27" s="14"/>
      <c r="J27" s="14"/>
      <c r="K27" s="14"/>
      <c r="L27" s="14"/>
      <c r="M27" s="14">
        <f>320000000*1.04</f>
        <v>332800000</v>
      </c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29"/>
      <c r="Z27" s="31"/>
    </row>
    <row r="28" spans="1:26" ht="63.75" x14ac:dyDescent="0.2">
      <c r="A28" s="2">
        <f t="shared" si="1"/>
        <v>11</v>
      </c>
      <c r="B28" s="11" t="s">
        <v>35</v>
      </c>
      <c r="C28" s="12" t="s">
        <v>29</v>
      </c>
      <c r="D28" s="4" t="s">
        <v>36</v>
      </c>
      <c r="E28" s="10">
        <v>2141440117</v>
      </c>
      <c r="F28" s="22">
        <f t="shared" si="0"/>
        <v>277918960.5</v>
      </c>
      <c r="G28" s="20"/>
      <c r="H28" s="14"/>
      <c r="I28" s="14"/>
      <c r="J28" s="14"/>
      <c r="K28" s="14"/>
      <c r="L28" s="14"/>
      <c r="M28" s="14"/>
      <c r="N28" s="14"/>
      <c r="O28" s="14"/>
      <c r="P28" s="14">
        <f>1103375842/4+2075000</f>
        <v>277918960.5</v>
      </c>
      <c r="Q28" s="14"/>
      <c r="R28" s="14"/>
      <c r="S28" s="14"/>
      <c r="T28" s="14"/>
      <c r="U28" s="14"/>
      <c r="V28" s="14"/>
      <c r="W28" s="14"/>
      <c r="X28" s="14"/>
      <c r="Y28" s="29"/>
      <c r="Z28" s="31"/>
    </row>
    <row r="29" spans="1:26" ht="38.25" x14ac:dyDescent="0.2">
      <c r="A29" s="2">
        <f t="shared" si="1"/>
        <v>12</v>
      </c>
      <c r="B29" s="11" t="s">
        <v>37</v>
      </c>
      <c r="C29" s="12" t="s">
        <v>29</v>
      </c>
      <c r="D29" s="4" t="s">
        <v>38</v>
      </c>
      <c r="E29" s="10">
        <v>4211680105</v>
      </c>
      <c r="F29" s="22">
        <f t="shared" si="0"/>
        <v>277918960.5</v>
      </c>
      <c r="G29" s="20"/>
      <c r="H29" s="14"/>
      <c r="I29" s="14"/>
      <c r="J29" s="14"/>
      <c r="K29" s="14"/>
      <c r="L29" s="14"/>
      <c r="M29" s="14"/>
      <c r="N29" s="14"/>
      <c r="O29" s="14"/>
      <c r="P29" s="14">
        <f>1103375842/4+2075000</f>
        <v>277918960.5</v>
      </c>
      <c r="Q29" s="14"/>
      <c r="R29" s="14"/>
      <c r="S29" s="14"/>
      <c r="T29" s="14"/>
      <c r="U29" s="14"/>
      <c r="V29" s="14"/>
      <c r="W29" s="14"/>
      <c r="X29" s="14"/>
      <c r="Y29" s="29"/>
      <c r="Z29" s="31"/>
    </row>
    <row r="30" spans="1:26" ht="63.75" x14ac:dyDescent="0.2">
      <c r="A30" s="2">
        <f t="shared" si="1"/>
        <v>13</v>
      </c>
      <c r="B30" s="16" t="s">
        <v>39</v>
      </c>
      <c r="C30" s="4" t="s">
        <v>16</v>
      </c>
      <c r="D30" s="15" t="s">
        <v>40</v>
      </c>
      <c r="E30" s="10">
        <v>2071110112</v>
      </c>
      <c r="F30" s="22">
        <f t="shared" si="0"/>
        <v>80012000</v>
      </c>
      <c r="G30" s="20"/>
      <c r="H30" s="14"/>
      <c r="I30" s="14"/>
      <c r="J30" s="14"/>
      <c r="K30" s="14"/>
      <c r="L30" s="14">
        <v>50000000</v>
      </c>
      <c r="M30" s="14">
        <v>30000000</v>
      </c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>
        <v>1000</v>
      </c>
      <c r="Y30" s="29">
        <v>11000</v>
      </c>
      <c r="Z30" s="31"/>
    </row>
    <row r="31" spans="1:26" ht="38.25" x14ac:dyDescent="0.2">
      <c r="A31" s="2">
        <f t="shared" si="1"/>
        <v>14</v>
      </c>
      <c r="B31" s="11" t="s">
        <v>41</v>
      </c>
      <c r="C31" s="12" t="s">
        <v>16</v>
      </c>
      <c r="D31" s="15" t="s">
        <v>42</v>
      </c>
      <c r="E31" s="10">
        <v>2081161503</v>
      </c>
      <c r="F31" s="22">
        <f t="shared" si="0"/>
        <v>144000000</v>
      </c>
      <c r="G31" s="20"/>
      <c r="H31" s="14"/>
      <c r="I31" s="14"/>
      <c r="J31" s="14"/>
      <c r="K31" s="14"/>
      <c r="L31" s="14"/>
      <c r="M31" s="14">
        <f>100000000*1.04+40000000</f>
        <v>144000000</v>
      </c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29"/>
      <c r="Z31" s="30"/>
    </row>
    <row r="32" spans="1:26" ht="45" x14ac:dyDescent="0.2">
      <c r="A32" s="2">
        <f t="shared" si="1"/>
        <v>15</v>
      </c>
      <c r="B32" s="11" t="s">
        <v>44</v>
      </c>
      <c r="C32" s="12" t="s">
        <v>43</v>
      </c>
      <c r="D32" s="4" t="s">
        <v>45</v>
      </c>
      <c r="E32" s="10">
        <v>3181560110</v>
      </c>
      <c r="F32" s="22">
        <f t="shared" si="0"/>
        <v>1020731869</v>
      </c>
      <c r="G32" s="20"/>
      <c r="H32" s="14"/>
      <c r="I32" s="14"/>
      <c r="J32" s="14"/>
      <c r="K32" s="14"/>
      <c r="L32" s="14"/>
      <c r="M32" s="14">
        <f>420000000*1.04</f>
        <v>436800000</v>
      </c>
      <c r="N32" s="14"/>
      <c r="O32" s="14"/>
      <c r="P32" s="14">
        <f>1103375842/2+4150000</f>
        <v>555837921</v>
      </c>
      <c r="Q32" s="14"/>
      <c r="R32" s="14">
        <v>28093948</v>
      </c>
      <c r="S32" s="14"/>
      <c r="T32" s="14"/>
      <c r="U32" s="14"/>
      <c r="V32" s="14"/>
      <c r="W32" s="14"/>
      <c r="X32" s="14"/>
      <c r="Y32" s="29"/>
      <c r="Z32" s="40" t="s">
        <v>90</v>
      </c>
    </row>
    <row r="33" spans="1:26" ht="25.5" x14ac:dyDescent="0.2">
      <c r="A33" s="2">
        <f t="shared" si="1"/>
        <v>16</v>
      </c>
      <c r="B33" s="11" t="s">
        <v>46</v>
      </c>
      <c r="C33" s="12" t="s">
        <v>43</v>
      </c>
      <c r="D33" s="4" t="s">
        <v>47</v>
      </c>
      <c r="E33" s="10">
        <v>3171540105</v>
      </c>
      <c r="F33" s="22">
        <f t="shared" si="0"/>
        <v>1438711300</v>
      </c>
      <c r="G33" s="21">
        <f>1245296000+5200000</f>
        <v>1250496000</v>
      </c>
      <c r="H33" s="17">
        <v>188215300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29"/>
      <c r="Z33" s="31"/>
    </row>
    <row r="34" spans="1:26" ht="45" x14ac:dyDescent="0.2">
      <c r="A34" s="2">
        <f t="shared" si="1"/>
        <v>17</v>
      </c>
      <c r="B34" s="11" t="s">
        <v>48</v>
      </c>
      <c r="C34" s="12" t="s">
        <v>43</v>
      </c>
      <c r="D34" s="4" t="s">
        <v>49</v>
      </c>
      <c r="E34" s="10">
        <v>3151650102</v>
      </c>
      <c r="F34" s="22">
        <f t="shared" si="0"/>
        <v>1132638260</v>
      </c>
      <c r="G34" s="20"/>
      <c r="H34" s="14"/>
      <c r="I34" s="14"/>
      <c r="J34" s="14"/>
      <c r="K34" s="14"/>
      <c r="L34" s="14"/>
      <c r="M34" s="18">
        <f>1000000000*1.04</f>
        <v>1040000000</v>
      </c>
      <c r="N34" s="14"/>
      <c r="O34" s="14"/>
      <c r="P34" s="14"/>
      <c r="Q34" s="14"/>
      <c r="R34" s="14">
        <v>92638260</v>
      </c>
      <c r="S34" s="14"/>
      <c r="T34" s="14"/>
      <c r="U34" s="14"/>
      <c r="V34" s="14"/>
      <c r="W34" s="14"/>
      <c r="X34" s="14"/>
      <c r="Y34" s="29"/>
      <c r="Z34" s="40" t="s">
        <v>91</v>
      </c>
    </row>
    <row r="35" spans="1:26" ht="56.25" x14ac:dyDescent="0.2">
      <c r="A35" s="2">
        <f t="shared" si="1"/>
        <v>18</v>
      </c>
      <c r="B35" s="11" t="s">
        <v>50</v>
      </c>
      <c r="C35" s="12" t="s">
        <v>43</v>
      </c>
      <c r="D35" s="4" t="s">
        <v>93</v>
      </c>
      <c r="E35" s="10">
        <v>3161490104</v>
      </c>
      <c r="F35" s="22">
        <f t="shared" si="0"/>
        <v>3240000000</v>
      </c>
      <c r="G35" s="20"/>
      <c r="H35" s="14"/>
      <c r="I35" s="14"/>
      <c r="J35" s="14"/>
      <c r="K35" s="14"/>
      <c r="L35" s="14"/>
      <c r="M35" s="18"/>
      <c r="N35" s="18"/>
      <c r="O35" s="18"/>
      <c r="P35" s="14"/>
      <c r="Q35" s="3"/>
      <c r="R35" s="3"/>
      <c r="S35" s="14">
        <f>1000000000*1.04</f>
        <v>1040000000</v>
      </c>
      <c r="T35" s="14"/>
      <c r="U35" s="14"/>
      <c r="V35" s="14">
        <v>2200000000</v>
      </c>
      <c r="W35" s="14"/>
      <c r="X35" s="14"/>
      <c r="Y35" s="29"/>
      <c r="Z35" s="40" t="s">
        <v>94</v>
      </c>
    </row>
    <row r="36" spans="1:26" ht="45" x14ac:dyDescent="0.2">
      <c r="A36" s="2">
        <f t="shared" si="1"/>
        <v>19</v>
      </c>
      <c r="B36" s="11" t="s">
        <v>51</v>
      </c>
      <c r="C36" s="12" t="s">
        <v>52</v>
      </c>
      <c r="D36" s="4" t="s">
        <v>53</v>
      </c>
      <c r="E36" s="10">
        <v>1031050113</v>
      </c>
      <c r="F36" s="22">
        <f t="shared" si="0"/>
        <v>5135057753</v>
      </c>
      <c r="G36" s="20"/>
      <c r="H36" s="14"/>
      <c r="I36" s="14"/>
      <c r="J36" s="14"/>
      <c r="K36" s="37">
        <v>2357784000</v>
      </c>
      <c r="L36" s="14">
        <f>600000000+23400000</f>
        <v>623400000</v>
      </c>
      <c r="M36" s="14"/>
      <c r="N36" s="19">
        <v>793238352</v>
      </c>
      <c r="O36" s="19">
        <v>135635401</v>
      </c>
      <c r="P36" s="14"/>
      <c r="Q36" s="14">
        <v>185000000</v>
      </c>
      <c r="R36" s="14"/>
      <c r="S36" s="14">
        <f>1000000000*1.04</f>
        <v>1040000000</v>
      </c>
      <c r="T36" s="14"/>
      <c r="U36" s="14"/>
      <c r="V36" s="14"/>
      <c r="W36" s="14"/>
      <c r="X36" s="14"/>
      <c r="Y36" s="29"/>
      <c r="Z36" s="40" t="s">
        <v>89</v>
      </c>
    </row>
    <row r="37" spans="1:26" ht="38.25" x14ac:dyDescent="0.2">
      <c r="A37" s="2">
        <f t="shared" si="1"/>
        <v>20</v>
      </c>
      <c r="B37" s="11" t="s">
        <v>54</v>
      </c>
      <c r="C37" s="12" t="s">
        <v>43</v>
      </c>
      <c r="D37" s="4" t="s">
        <v>55</v>
      </c>
      <c r="E37" s="10">
        <v>3201620105</v>
      </c>
      <c r="F37" s="22">
        <f t="shared" si="0"/>
        <v>516000000</v>
      </c>
      <c r="G37" s="20"/>
      <c r="H37" s="14"/>
      <c r="I37" s="14"/>
      <c r="J37" s="14"/>
      <c r="K37" s="14"/>
      <c r="L37" s="14">
        <v>100000000</v>
      </c>
      <c r="M37" s="14">
        <f>400000000*1.04</f>
        <v>416000000</v>
      </c>
      <c r="N37" s="3"/>
      <c r="O37" s="3"/>
      <c r="P37" s="14"/>
      <c r="Q37" s="14"/>
      <c r="R37" s="14"/>
      <c r="S37" s="14"/>
      <c r="T37" s="14"/>
      <c r="U37" s="14"/>
      <c r="V37" s="14"/>
      <c r="W37" s="14"/>
      <c r="X37" s="14"/>
      <c r="Y37" s="29"/>
      <c r="Z37" s="30"/>
    </row>
    <row r="38" spans="1:26" ht="38.25" x14ac:dyDescent="0.2">
      <c r="A38" s="2">
        <f t="shared" si="1"/>
        <v>21</v>
      </c>
      <c r="B38" s="11" t="s">
        <v>56</v>
      </c>
      <c r="C38" s="12" t="s">
        <v>43</v>
      </c>
      <c r="D38" s="4" t="s">
        <v>55</v>
      </c>
      <c r="E38" s="10">
        <v>3201620106</v>
      </c>
      <c r="F38" s="22">
        <f t="shared" si="0"/>
        <v>50000000</v>
      </c>
      <c r="G38" s="20"/>
      <c r="H38" s="14"/>
      <c r="I38" s="14"/>
      <c r="J38" s="14"/>
      <c r="K38" s="14"/>
      <c r="L38" s="14"/>
      <c r="M38" s="14">
        <v>50000000</v>
      </c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29"/>
      <c r="Z38" s="31"/>
    </row>
    <row r="39" spans="1:26" ht="45" x14ac:dyDescent="0.2">
      <c r="A39" s="2">
        <f t="shared" si="1"/>
        <v>22</v>
      </c>
      <c r="B39" s="11" t="s">
        <v>57</v>
      </c>
      <c r="C39" s="12" t="s">
        <v>52</v>
      </c>
      <c r="D39" s="4" t="s">
        <v>53</v>
      </c>
      <c r="E39" s="10">
        <v>1031050114</v>
      </c>
      <c r="F39" s="22">
        <f t="shared" si="0"/>
        <v>120763200</v>
      </c>
      <c r="G39" s="20"/>
      <c r="H39" s="14"/>
      <c r="I39" s="14"/>
      <c r="J39" s="14"/>
      <c r="K39" s="14"/>
      <c r="L39" s="14"/>
      <c r="M39" s="14">
        <f>180000000-59236800</f>
        <v>120763200</v>
      </c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29"/>
      <c r="Z39" s="40" t="s">
        <v>114</v>
      </c>
    </row>
    <row r="40" spans="1:26" ht="57" thickBot="1" x14ac:dyDescent="0.25">
      <c r="A40" s="55">
        <f t="shared" si="1"/>
        <v>23</v>
      </c>
      <c r="B40" s="52" t="s">
        <v>111</v>
      </c>
      <c r="C40" s="53" t="s">
        <v>112</v>
      </c>
      <c r="D40" s="54" t="s">
        <v>113</v>
      </c>
      <c r="E40" s="54">
        <v>1021030101</v>
      </c>
      <c r="F40" s="48">
        <f t="shared" ref="F40" si="3">SUM(G40:AE40)</f>
        <v>59236800</v>
      </c>
      <c r="G40" s="49"/>
      <c r="H40" s="50"/>
      <c r="I40" s="50"/>
      <c r="J40" s="50"/>
      <c r="K40" s="50"/>
      <c r="L40" s="50"/>
      <c r="M40" s="50">
        <v>59236800</v>
      </c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1"/>
      <c r="Z40" s="40" t="s">
        <v>115</v>
      </c>
    </row>
    <row r="41" spans="1:26" ht="15.75" customHeight="1" thickBot="1" x14ac:dyDescent="0.25">
      <c r="A41" s="56"/>
      <c r="B41" s="56"/>
      <c r="C41" s="56"/>
      <c r="D41" s="56"/>
      <c r="E41" s="57"/>
      <c r="F41" s="33">
        <f>SUM(F7:F40)</f>
        <v>75662583276</v>
      </c>
      <c r="G41" s="34">
        <f>SUM(G7:G40)</f>
        <v>1250496000</v>
      </c>
      <c r="H41" s="34">
        <f t="shared" ref="H41:Y41" si="4">SUM(H7:H40)</f>
        <v>188215300</v>
      </c>
      <c r="I41" s="34">
        <f t="shared" si="4"/>
        <v>23278110902</v>
      </c>
      <c r="J41" s="34">
        <f t="shared" si="4"/>
        <v>17116454402</v>
      </c>
      <c r="K41" s="34">
        <f t="shared" si="4"/>
        <v>2357784000</v>
      </c>
      <c r="L41" s="34">
        <f t="shared" si="4"/>
        <v>773400000</v>
      </c>
      <c r="M41" s="34">
        <f t="shared" si="4"/>
        <v>3714980000</v>
      </c>
      <c r="N41" s="34">
        <f t="shared" si="4"/>
        <v>923238352</v>
      </c>
      <c r="O41" s="34">
        <f t="shared" si="4"/>
        <v>135635401</v>
      </c>
      <c r="P41" s="34">
        <f t="shared" si="4"/>
        <v>1111675842</v>
      </c>
      <c r="Q41" s="34">
        <f t="shared" si="4"/>
        <v>185000000</v>
      </c>
      <c r="R41" s="34">
        <f t="shared" si="4"/>
        <v>127854358</v>
      </c>
      <c r="S41" s="34">
        <f t="shared" si="4"/>
        <v>3120000000</v>
      </c>
      <c r="T41" s="34">
        <f t="shared" si="4"/>
        <v>1254708000</v>
      </c>
      <c r="U41" s="34">
        <f t="shared" si="4"/>
        <v>618719</v>
      </c>
      <c r="V41" s="34">
        <f t="shared" si="4"/>
        <v>2200000000</v>
      </c>
      <c r="W41" s="34">
        <f t="shared" si="4"/>
        <v>17924400000</v>
      </c>
      <c r="X41" s="34">
        <f t="shared" si="4"/>
        <v>1000</v>
      </c>
      <c r="Y41" s="34">
        <f t="shared" si="4"/>
        <v>11000</v>
      </c>
      <c r="Z41" s="35"/>
    </row>
  </sheetData>
  <autoFilter ref="A5:Z41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2">
    <mergeCell ref="A41:E41"/>
    <mergeCell ref="B5:B6"/>
    <mergeCell ref="C5:C6"/>
    <mergeCell ref="Z2:Z4"/>
    <mergeCell ref="A5:A6"/>
    <mergeCell ref="E5:E6"/>
    <mergeCell ref="A1:C4"/>
    <mergeCell ref="D1:Y4"/>
    <mergeCell ref="F5:F6"/>
    <mergeCell ref="Z5:Z6"/>
    <mergeCell ref="D5:D6"/>
    <mergeCell ref="G5:Y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36" fitToHeight="0" orientation="landscape" r:id="rId1"/>
  <rowBreaks count="1" manualBreakCount="1">
    <brk id="25" max="25" man="1"/>
  </rowBreaks>
  <ignoredErrors>
    <ignoredError sqref="F24" formula="1"/>
    <ignoredError sqref="F14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2019 PCJIC</vt:lpstr>
      <vt:lpstr>'POAI 2019 PCJIC'!Área_de_impresión</vt:lpstr>
      <vt:lpstr>'POAI 2019 PCJIC'!Títulos_a_imprimir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Margarita Maria Tamayo Arango</cp:lastModifiedBy>
  <cp:lastPrinted>2019-03-29T21:49:33Z</cp:lastPrinted>
  <dcterms:created xsi:type="dcterms:W3CDTF">2015-02-11T19:15:54Z</dcterms:created>
  <dcterms:modified xsi:type="dcterms:W3CDTF">2019-04-24T22:48:55Z</dcterms:modified>
</cp:coreProperties>
</file>